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N:\BTVGlobal\Teamwork\Kinderbetreuung_Dornbirn\Hompage\"/>
    </mc:Choice>
  </mc:AlternateContent>
  <xr:revisionPtr revIDLastSave="0" documentId="8_{465912F4-3D7E-4FC3-AE11-AF720B599979}" xr6:coauthVersionLast="47" xr6:coauthVersionMax="47" xr10:uidLastSave="{00000000-0000-0000-0000-000000000000}"/>
  <bookViews>
    <workbookView xWindow="2340" yWindow="2340" windowWidth="21600" windowHeight="11385" xr2:uid="{00000000-000D-0000-FFFF-FFFF00000000}"/>
  </bookViews>
  <sheets>
    <sheet name="Einkommenserh." sheetId="1" r:id="rId1"/>
    <sheet name="FB" sheetId="3" r:id="rId2"/>
    <sheet name="SozSt" sheetId="6" r:id="rId3"/>
    <sheet name="TK" sheetId="9" r:id="rId4"/>
  </sheets>
  <definedNames>
    <definedName name="Alter">FB!$B$4:$B$7</definedName>
    <definedName name="Alter_TK">TK!$A$2:$E$2</definedName>
    <definedName name="Anzahl">FB!$B$9:$B$14</definedName>
    <definedName name="Einkommen">SozSt!$B$1:$E$11</definedName>
    <definedName name="Kindergeld">FB!$C$4:$C$7</definedName>
    <definedName name="Personen">SozSt!$A$1:$A$14</definedName>
    <definedName name="Staffelung">FB!$C$9:$C$14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6" l="1"/>
  <c r="E13" i="6" s="1"/>
  <c r="E14" i="6" s="1"/>
  <c r="E5" i="6"/>
  <c r="E6" i="6" s="1"/>
  <c r="E7" i="6" s="1"/>
  <c r="D12" i="6"/>
  <c r="D13" i="6" s="1"/>
  <c r="D14" i="6" s="1"/>
  <c r="D5" i="6"/>
  <c r="D6" i="6" s="1"/>
  <c r="D7" i="6" s="1"/>
  <c r="C12" i="6"/>
  <c r="C13" i="6" s="1"/>
  <c r="C14" i="6" s="1"/>
  <c r="C6" i="6"/>
  <c r="C7" i="6" s="1"/>
  <c r="C5" i="6"/>
  <c r="B12" i="6"/>
  <c r="B13" i="6" s="1"/>
  <c r="B14" i="6" s="1"/>
  <c r="B5" i="6"/>
  <c r="B6" i="6" s="1"/>
  <c r="B7" i="6" s="1"/>
  <c r="B87" i="1" l="1"/>
  <c r="B85" i="1" l="1"/>
  <c r="A41" i="9" l="1"/>
  <c r="D29" i="1" l="1"/>
  <c r="H17" i="3" l="1"/>
  <c r="H18" i="3" s="1"/>
  <c r="G17" i="3"/>
  <c r="G18" i="3" s="1"/>
  <c r="F17" i="3"/>
  <c r="C17" i="3"/>
  <c r="B11" i="1"/>
  <c r="F18" i="3" l="1"/>
  <c r="A40" i="9" l="1"/>
  <c r="B84" i="1"/>
  <c r="A42" i="9"/>
  <c r="A47" i="9" l="1"/>
  <c r="B90" i="1"/>
  <c r="D94" i="1" s="1"/>
  <c r="B17" i="6"/>
  <c r="E17" i="3" l="1"/>
  <c r="D17" i="3"/>
  <c r="B17" i="3"/>
  <c r="E18" i="3" l="1"/>
  <c r="D18" i="3"/>
  <c r="I17" i="3"/>
  <c r="B18" i="6"/>
  <c r="B19" i="6" s="1"/>
  <c r="B20" i="6" s="1"/>
  <c r="B18" i="3"/>
  <c r="F19" i="3" l="1"/>
  <c r="F20" i="3" s="1"/>
  <c r="G19" i="3"/>
  <c r="G20" i="3" s="1"/>
  <c r="H19" i="3"/>
  <c r="H20" i="3" s="1"/>
  <c r="C18" i="3"/>
  <c r="I18" i="3" s="1"/>
  <c r="D19" i="3" l="1"/>
  <c r="D20" i="3" s="1"/>
  <c r="E19" i="3"/>
  <c r="E20" i="3" s="1"/>
  <c r="B19" i="3"/>
  <c r="C19" i="3"/>
  <c r="B20" i="3" l="1"/>
  <c r="I19" i="3"/>
  <c r="C20" i="3"/>
  <c r="I20" i="3" l="1"/>
  <c r="B27" i="1" l="1"/>
  <c r="B29" i="1" s="1"/>
  <c r="B31" i="1" s="1"/>
  <c r="B22" i="6" s="1"/>
  <c r="B24" i="6"/>
  <c r="B35" i="1" l="1"/>
  <c r="B36" i="1" s="1"/>
  <c r="B25" i="6"/>
  <c r="D35" i="1" s="1"/>
  <c r="B94" i="1" l="1"/>
  <c r="F94" i="1"/>
  <c r="D95" i="1" l="1"/>
  <c r="D96" i="1" s="1"/>
  <c r="D9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Geppert Bianca</author>
  </authors>
  <commentList>
    <comment ref="B27" authorId="0" shapeId="0" xr:uid="{00000000-0006-0000-0000-000001000000}">
      <text>
        <r>
          <rPr>
            <b/>
            <sz val="9"/>
            <color indexed="81"/>
            <rFont val="Tahoma"/>
            <family val="2"/>
          </rPr>
          <t>Geppert Bianca:</t>
        </r>
        <r>
          <rPr>
            <sz val="9"/>
            <color indexed="81"/>
            <rFont val="Tahoma"/>
            <family val="2"/>
          </rPr>
          <t xml:space="preserve">
Es kann vorkommen, dass dieser Betrag nicht mit dem Nachweis übereinstimmt.
Sollte dem so sein, ist IMMER der automatisch berechnete Betrag zu akzeptieren.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author>
  </authors>
  <commentList>
    <comment ref="B19" authorId="0" shapeId="0" xr:uid="{00000000-0006-0000-0200-000001000000}">
      <text>
        <r>
          <rPr>
            <b/>
            <sz val="9"/>
            <color indexed="81"/>
            <rFont val="Tahoma"/>
            <family val="2"/>
          </rPr>
          <t>WILL:</t>
        </r>
        <r>
          <rPr>
            <sz val="9"/>
            <color indexed="81"/>
            <rFont val="Tahoma"/>
            <family val="2"/>
          </rPr>
          <t xml:space="preserve">
Für Ermittlung der Förderstufe</t>
        </r>
      </text>
    </comment>
  </commentList>
</comments>
</file>

<file path=xl/sharedStrings.xml><?xml version="1.0" encoding="utf-8"?>
<sst xmlns="http://schemas.openxmlformats.org/spreadsheetml/2006/main" count="128" uniqueCount="116">
  <si>
    <t>Betrag</t>
  </si>
  <si>
    <t>Nachweis</t>
  </si>
  <si>
    <t>Lohnzettel der letzten 3 Monate</t>
  </si>
  <si>
    <t>Einnahmen aus Vermietung und Verpachtung</t>
  </si>
  <si>
    <t>Sonstige Einnahmen (zB: Forst- und Landwirtschaft, Entschädigungen etc.)</t>
  </si>
  <si>
    <t>Unterhalt</t>
  </si>
  <si>
    <t>Bescheid</t>
  </si>
  <si>
    <t>Kontoauszug</t>
  </si>
  <si>
    <t>Bescheid / Kontoauszug</t>
  </si>
  <si>
    <t xml:space="preserve">Kinderbetreuungsgeld </t>
  </si>
  <si>
    <t xml:space="preserve">Pflegegeld </t>
  </si>
  <si>
    <t xml:space="preserve">Krankengeld </t>
  </si>
  <si>
    <t xml:space="preserve">Familienzuschuss </t>
  </si>
  <si>
    <t>Alter des Kindes</t>
  </si>
  <si>
    <t>Betrag pro Monat</t>
  </si>
  <si>
    <t>ab Geburt</t>
  </si>
  <si>
    <t>ab 3 Jahren</t>
  </si>
  <si>
    <t>ab 10 Jahren</t>
  </si>
  <si>
    <t>ab 19 Jahren</t>
  </si>
  <si>
    <r>
      <t xml:space="preserve">Der monatliche Gesamtbetrag an Familienbeihilfe erhöht sich durch die </t>
    </r>
    <r>
      <rPr>
        <b/>
        <sz val="9.1"/>
        <color rgb="FF000000"/>
        <rFont val="Calibri"/>
        <family val="2"/>
        <scheme val="minor"/>
      </rPr>
      <t>Geschwisterstaffelung</t>
    </r>
    <r>
      <rPr>
        <sz val="9.1"/>
        <color rgb="FF000000"/>
        <rFont val="Calibri"/>
        <family val="2"/>
        <scheme val="minor"/>
      </rPr>
      <t xml:space="preserve"> für jedes Kind, wenn sie:</t>
    </r>
  </si>
  <si>
    <t>Summe des Haushaltseinkommens pro Person</t>
  </si>
  <si>
    <t>Summe des Haushaltseinkommens gesamt</t>
  </si>
  <si>
    <t>Stufe</t>
  </si>
  <si>
    <t>1. Persönliche Daten</t>
  </si>
  <si>
    <t>Vor- und Zuname der/des 1. Erziehungsberechtigten im gemeinsamen Haushalt lebend</t>
  </si>
  <si>
    <t>Mitteilung</t>
  </si>
  <si>
    <t>aktueller Elternbeitrag für angeführtes Kind</t>
  </si>
  <si>
    <t>Kinder</t>
  </si>
  <si>
    <t>für drei Kinder</t>
  </si>
  <si>
    <t>Summe</t>
  </si>
  <si>
    <t>für zwei Kinder</t>
  </si>
  <si>
    <t>Kind(er)</t>
  </si>
  <si>
    <t>gem. Alter</t>
  </si>
  <si>
    <t>gem. Anzahl</t>
  </si>
  <si>
    <t>Ergebnis</t>
  </si>
  <si>
    <t>Erwachsene</t>
  </si>
  <si>
    <t>Index</t>
  </si>
  <si>
    <t>Einkommen</t>
  </si>
  <si>
    <t>Tarif</t>
  </si>
  <si>
    <t>Zelle</t>
  </si>
  <si>
    <t>25% des Elternbeitrags</t>
  </si>
  <si>
    <t>50% des Elternbeitrags</t>
  </si>
  <si>
    <t>75% des Elternbeitrags</t>
  </si>
  <si>
    <t>kein Anspruch</t>
  </si>
  <si>
    <r>
      <rPr>
        <b/>
        <u/>
        <sz val="9"/>
        <color rgb="FFFF0000"/>
        <rFont val="Calibri"/>
        <family val="2"/>
        <scheme val="minor"/>
      </rPr>
      <t>HINWEIS:</t>
    </r>
    <r>
      <rPr>
        <sz val="8"/>
        <rFont val="Calibri"/>
        <family val="2"/>
        <scheme val="minor"/>
      </rPr>
      <t xml:space="preserve"> Einkommen erwachsener Kinder oder andere Verwandter im selben Haushalt lebend werden NICHT berücksichtigt. </t>
    </r>
  </si>
  <si>
    <t>Berechnung der Mindereinnahmen (Rückvergütung durch das Land Vorarlberg)</t>
  </si>
  <si>
    <r>
      <t xml:space="preserve">Betreuungsausmaß pro Woche </t>
    </r>
    <r>
      <rPr>
        <sz val="9"/>
        <color theme="1"/>
        <rFont val="Calibri"/>
        <family val="2"/>
        <scheme val="minor"/>
      </rPr>
      <t>(Angabe in Stunden)</t>
    </r>
  </si>
  <si>
    <t>Alter Kind</t>
  </si>
  <si>
    <t>Betreuungsausmaß</t>
  </si>
  <si>
    <t>Rückvergütung Land</t>
  </si>
  <si>
    <t>aktueller Elternbeitrag pro Monat</t>
  </si>
  <si>
    <t>Mindestbeitrag</t>
  </si>
  <si>
    <r>
      <t xml:space="preserve">Anzahl der Geschwister </t>
    </r>
    <r>
      <rPr>
        <sz val="8"/>
        <color theme="1"/>
        <rFont val="Calibri"/>
        <family val="2"/>
        <scheme val="minor"/>
      </rPr>
      <t>(wird automatisch eingetragen)</t>
    </r>
  </si>
  <si>
    <t>Bescheid, Mitteilung</t>
  </si>
  <si>
    <r>
      <t>Familienbeihilfe</t>
    </r>
    <r>
      <rPr>
        <sz val="8"/>
        <color theme="1"/>
        <rFont val="Calibri"/>
        <family val="2"/>
        <scheme val="minor"/>
      </rPr>
      <t xml:space="preserve"> (wird automatisch eingetragen)</t>
    </r>
    <r>
      <rPr>
        <sz val="8"/>
        <color rgb="FFFF0000"/>
        <rFont val="Calibri"/>
        <family val="2"/>
        <scheme val="minor"/>
      </rPr>
      <t xml:space="preserve"> </t>
    </r>
  </si>
  <si>
    <t>TK (Tarifkorridor)</t>
  </si>
  <si>
    <t>Vor- und Zuname der/des 2. Erziehungsberechtigten bzw. PartnerIn im gemeinsamen Haushalt lebend</t>
  </si>
  <si>
    <t>2. Einkommen der Erziehungsberechtigten bzw. PartnerIn im selben Haushalt lebend</t>
  </si>
  <si>
    <t>1. Erziehungs-berechtigteR</t>
  </si>
  <si>
    <t>2. Erziehungs-berechtigteR bzw. PartnerIn</t>
  </si>
  <si>
    <t>selbständige Erwerbstätigkeit oder LandwirtIn</t>
  </si>
  <si>
    <t>diverse Pensionen (zB.: Waisen- und Witwen- /Witwerpension)</t>
  </si>
  <si>
    <t>4. Datenschutz:</t>
  </si>
  <si>
    <t>(für die Richtigkeit der eigenen Angaben sowie für die Einsicht und Prüfung des Einkommens)</t>
  </si>
  <si>
    <t>für vier Kinder</t>
  </si>
  <si>
    <t>für fünf Kinder</t>
  </si>
  <si>
    <t>für sechs Kinder</t>
  </si>
  <si>
    <t>für sieben Kinder</t>
  </si>
  <si>
    <r>
      <t xml:space="preserve">Unselbständige Erwerbstätigkeit: </t>
    </r>
    <r>
      <rPr>
        <sz val="8"/>
        <color theme="1"/>
        <rFont val="Calibri"/>
        <family val="2"/>
        <scheme val="minor"/>
      </rPr>
      <t>Durchschnittliches Nettoeinkommen (inkl. Sonderzahlungen)</t>
    </r>
  </si>
  <si>
    <r>
      <t xml:space="preserve">Alter der Geschwister </t>
    </r>
    <r>
      <rPr>
        <sz val="8"/>
        <color theme="1"/>
        <rFont val="Calibri"/>
        <family val="2"/>
        <scheme val="minor"/>
      </rPr>
      <t>(welche Familienbeihilfe beziehen)</t>
    </r>
  </si>
  <si>
    <t>Notstandshilfe/Arbeitslosengeld/Deckung d. Lebensunterhalts (jeweils AMS-Bezug)</t>
  </si>
  <si>
    <t>HINWEISE:</t>
  </si>
  <si>
    <t xml:space="preserve">2. Die Unterlagen zur Einkommenserhebung inkl. Nachweise müssen für die Dauer von sieben Jahren aufbewahrt werden. </t>
  </si>
  <si>
    <t>abzgl. zu leistende Unterhaltszahlungen</t>
  </si>
  <si>
    <t>Mitteilung / Kontoauszug</t>
  </si>
  <si>
    <t>Keine</t>
  </si>
  <si>
    <t>Wöchentliche
Betreuung bis h</t>
  </si>
  <si>
    <t>Adresse des/der Erziehungsberechtigten</t>
  </si>
  <si>
    <t>Auszug EU-SILC</t>
  </si>
  <si>
    <r>
      <rPr>
        <b/>
        <u/>
        <sz val="9"/>
        <color theme="1"/>
        <rFont val="Calibri"/>
        <family val="2"/>
        <scheme val="minor"/>
      </rPr>
      <t>Hinweis:</t>
    </r>
    <r>
      <rPr>
        <b/>
        <sz val="9"/>
        <color theme="1"/>
        <rFont val="Calibri"/>
        <family val="2"/>
        <scheme val="minor"/>
      </rPr>
      <t xml:space="preserve"> </t>
    </r>
    <r>
      <rPr>
        <sz val="9"/>
        <color theme="1"/>
        <rFont val="Calibri"/>
        <family val="2"/>
        <scheme val="minor"/>
      </rPr>
      <t>Bitte beachten Sie die Datenschutzrechtlichen Informationen.</t>
    </r>
  </si>
  <si>
    <t>4. Bitte beachten Sie die Datenschutzrechtlichen Informationen.</t>
  </si>
  <si>
    <t>"So erhöht sich die Armutsgefährdungsschwelle für jede weitere erwachsene Person im Haushalt um rund 629 Euro im Monat, für jedes Kind unter 14 Jahren um rund 378 Euro."</t>
  </si>
  <si>
    <t>Vor- und Zuname des Kindes</t>
  </si>
  <si>
    <r>
      <t xml:space="preserve">Alter des Kindes </t>
    </r>
    <r>
      <rPr>
        <sz val="9"/>
        <color rgb="FFFF0000"/>
        <rFont val="Calibri"/>
        <family val="2"/>
        <scheme val="minor"/>
      </rPr>
      <t>(lt. Stichtag 31.8.)</t>
    </r>
  </si>
  <si>
    <t>Einkommenssteuerbescheid des Vorjahres</t>
  </si>
  <si>
    <t>Ich stimme hiermit zu, dass meine persönlichen Daten (Name, Adresse und Einkommen) zum Zweck der Berechnung des Elternbeitrages gespeichert, bearbeitet und an das Land Vorarlberg (Amt der Vorarlberger Landesregierung, Abt. IIa, Fachbereich Elementarpädagogik) weitergegeben werden. Diese Zustimmung kann ich jederzeit für die Zukunft mittels Brief an die Betreuungseinrichtung widerrufen.</t>
  </si>
  <si>
    <t>Folgender Abschnitt wird von der Betreuungseinrichtung ausgefüllt und weiterverwendet</t>
  </si>
  <si>
    <t>Liebe Kinderbildungs- und -betreuungseinrichtung,</t>
  </si>
  <si>
    <t xml:space="preserve">1. Die Rückvergütung des Landes kann maximal bis zu den Obergrenzen gemäß Anlage 2 der geltenden Richtlinie (abhängig vom Alter und den Betreuungsstunden) gewährt werden. </t>
  </si>
  <si>
    <t xml:space="preserve">3. Der Träger der Betreuungseinrichtung ist verpflichtet, den Organen des Landes Überprüfungen des Förderungsvorhabens durch Einsicht in die betreffenden Unterlagen und durch Besichtigungen an Ort und Stelle zu gestatten und die erforderlichen Auskünfte zu erteilen. Weiters gelten die unterschriebenen Förderbedingungen des Landes sowie die aktuelle Richtlinie der Vorarlberger Landesregierung zur sozialen Staffelung der Betreuungstarife in Kinderbildungs- und -betreuungseinrichtungen und bei Tageseltern inkl. Anlagen.
</t>
  </si>
  <si>
    <t>Obergrenze gemäß Anlage 2 der geltenden Richtlinie</t>
  </si>
  <si>
    <t>(0, 1, 2, 3, 4 oder 5)</t>
  </si>
  <si>
    <t>3. Ermäßigung des Elterntarifs</t>
  </si>
  <si>
    <t>Aufgrund des ermittelten Haushaltseinkommens ergibt sich für Ihr oben angeführtes Kind ein ermäßigter Elterntarif (soziale Staffelung) der Stufe</t>
  </si>
  <si>
    <t>Mindestbeitrag 5-Jährige</t>
  </si>
  <si>
    <r>
      <t xml:space="preserve">Betreuungsausmaß pro Woche </t>
    </r>
    <r>
      <rPr>
        <sz val="9"/>
        <color rgb="FFFF0000"/>
        <rFont val="Calibri"/>
        <family val="2"/>
        <scheme val="minor"/>
      </rPr>
      <t>(Angabe in Stunden gerundet)</t>
    </r>
  </si>
  <si>
    <t>abzgl. Ermäßigung des Elternbeitrags</t>
  </si>
  <si>
    <t>abzgl. Ermäßigung des Elternbeitrags (Berechnung);
Zeile 96 wird benötigt, da ab Stufe 2 mind. € 20 anfallen.</t>
  </si>
  <si>
    <r>
      <t xml:space="preserve">     </t>
    </r>
    <r>
      <rPr>
        <b/>
        <sz val="10"/>
        <color theme="1"/>
        <rFont val="Calibri"/>
        <family val="2"/>
        <scheme val="minor"/>
      </rPr>
      <t xml:space="preserve"> Beziehen Sie </t>
    </r>
    <r>
      <rPr>
        <b/>
        <u/>
        <sz val="10"/>
        <color theme="1"/>
        <rFont val="Calibri"/>
        <family val="2"/>
        <scheme val="minor"/>
      </rPr>
      <t>Sozialhilfe</t>
    </r>
    <r>
      <rPr>
        <b/>
        <sz val="10"/>
        <color theme="1"/>
        <rFont val="Calibri"/>
        <family val="2"/>
        <scheme val="minor"/>
      </rPr>
      <t xml:space="preserve">   oder   </t>
    </r>
    <r>
      <rPr>
        <b/>
        <u/>
        <sz val="10"/>
        <color theme="1"/>
        <rFont val="Calibri"/>
        <family val="2"/>
        <scheme val="minor"/>
      </rPr>
      <t>Wohnbeihilfe?</t>
    </r>
    <r>
      <rPr>
        <b/>
        <sz val="10"/>
        <color theme="1"/>
        <rFont val="Calibri"/>
        <family val="2"/>
        <scheme val="minor"/>
      </rPr>
      <t xml:space="preserve">     
D</t>
    </r>
    <r>
      <rPr>
        <b/>
        <sz val="9"/>
        <color theme="1"/>
        <rFont val="Calibri"/>
        <family val="2"/>
        <scheme val="minor"/>
      </rPr>
      <t>ann geben Sie NUR diesen Betrag an. Das unten stehende Einkommen ist NICHT mehr bekannt zu geben.</t>
    </r>
  </si>
  <si>
    <t>Datum und Name oder Unterschrift der/des Erziehungsberechtigten</t>
  </si>
  <si>
    <t>Es wird die Richtigkeit der Angaben bestätigt:</t>
  </si>
  <si>
    <t>Bitte ankreuzen!</t>
  </si>
  <si>
    <t>x</t>
  </si>
  <si>
    <t>Name 1. ErziehungsberechtigteR</t>
  </si>
  <si>
    <t>Name 2. ErziehungsberechtigteR bzw. PartnerIn</t>
  </si>
  <si>
    <t>Datum und Name oder Unterschrift für die Betreuungseinrichtung</t>
  </si>
  <si>
    <r>
      <rPr>
        <b/>
        <u/>
        <sz val="9"/>
        <color rgb="FFFF0000"/>
        <rFont val="Calibri"/>
        <family val="2"/>
        <scheme val="minor"/>
      </rPr>
      <t>HINWEIS:</t>
    </r>
    <r>
      <rPr>
        <sz val="9"/>
        <color theme="1"/>
        <rFont val="Calibri"/>
        <family val="2"/>
        <scheme val="minor"/>
      </rPr>
      <t xml:space="preserve"> </t>
    </r>
    <r>
      <rPr>
        <sz val="8"/>
        <color theme="1"/>
        <rFont val="Calibri"/>
        <family val="2"/>
        <scheme val="minor"/>
      </rPr>
      <t>Die errechnete Ermäßigung Ihres Elternbeitrags gilt für die Dauer des Betreuungsjahres. Sollte Ihr Kind während des laufenden Jahres in die Betreuungseinrichtung eingetreten sein, so gilt die Ermäßigung ab Antragstellung.</t>
    </r>
  </si>
  <si>
    <t>Einkommenserhebung zur sozialen Staffelung der Elterntarife in
Kleinkindgruppen und Kindergartengruppen 2025/26</t>
  </si>
  <si>
    <r>
      <t xml:space="preserve">aufgrund die Gewährung der sozialen Staffelung (Ermäßigung der Elternbeiträge) ergeben sich Mindereinnahmen für Ihre Einrichtung, welche das Land Vorarlberg bis zu einer definierten Obergrenze tragen wird. Um diese Mindereinnahmen zu erhalten, müssen wir Sie bitten unten das </t>
    </r>
    <r>
      <rPr>
        <u/>
        <sz val="11"/>
        <color theme="1"/>
        <rFont val="Calibri"/>
        <family val="2"/>
        <scheme val="minor"/>
      </rPr>
      <t>Betr</t>
    </r>
    <r>
      <rPr>
        <i/>
        <u/>
        <sz val="11"/>
        <color theme="1"/>
        <rFont val="Calibri"/>
        <family val="2"/>
        <scheme val="minor"/>
      </rPr>
      <t>euungsausmaß pro Woche</t>
    </r>
    <r>
      <rPr>
        <i/>
        <sz val="11"/>
        <color theme="1"/>
        <rFont val="Calibri"/>
        <family val="2"/>
        <scheme val="minor"/>
      </rPr>
      <t xml:space="preserve"> </t>
    </r>
    <r>
      <rPr>
        <sz val="11"/>
        <color theme="1"/>
        <rFont val="Calibri"/>
        <family val="2"/>
        <scheme val="minor"/>
      </rPr>
      <t xml:space="preserve">und den </t>
    </r>
    <r>
      <rPr>
        <i/>
        <u/>
        <sz val="11"/>
        <color theme="1"/>
        <rFont val="Calibri"/>
        <family val="2"/>
        <scheme val="minor"/>
      </rPr>
      <t xml:space="preserve">aktuellen Elternbeitrag pro Monat </t>
    </r>
    <r>
      <rPr>
        <sz val="11"/>
        <color theme="1"/>
        <rFont val="Calibri"/>
        <family val="2"/>
        <scheme val="minor"/>
      </rPr>
      <t>anzugeben. Im grün hinterlegten Feld wird dann die maximale Rückvergütung des Landes berechnet. Bitte übernehmen Sie diese Daten in das Rückvergütungsformular, welches monatlich oder quartalsmäßig (laut Richtlinie), spätestens jedoch bis zum 10.1. des Folgejahres, dem Amt der Vorarlberger Landesregierung (Abt. IIa, Fachbereich Elementarpädagogik) übermittelt werden kann.</t>
    </r>
  </si>
  <si>
    <r>
      <t xml:space="preserve">Die Familienbeihilfe (FB) beträgt ab </t>
    </r>
    <r>
      <rPr>
        <b/>
        <sz val="11"/>
        <color rgb="FF000000"/>
        <rFont val="Calibri"/>
        <family val="2"/>
        <scheme val="minor"/>
      </rPr>
      <t>Jänner 2025 pro Kind und Monat:</t>
    </r>
  </si>
  <si>
    <t>Für zwei Kinder gewährt wird, um 8,60 Euro für jedes Kind</t>
  </si>
  <si>
    <t>Für vier Kinder gewährt wird, um 32,10 Euro für jedes Kind</t>
  </si>
  <si>
    <t>Für fünf Kinder gewährt wird, um 38,90 Euro für jedes Kind</t>
  </si>
  <si>
    <t>Für sechs Kinder gewährt wird, um 43,40 Euro für jedes Kind</t>
  </si>
  <si>
    <t>Für sieben und mehr Kinder gewährt wird, um 63,10 Euro für jedes Kind</t>
  </si>
  <si>
    <t>Für drei Kinder gewährt wird, um 21,10 Euro für jedes Kind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</si>
</sst>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C07]\ * #,##0.00_-;\-[$€-C07]\ * #,##0.00_-;_-[$€-C07]\ * &quot;-&quot;??_-;_-@_-"/>
    <numFmt numFmtId="165" formatCode="0.0&quot; Stunden&quot;"/>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i/>
      <sz val="11"/>
      <color rgb="FFFF0000"/>
      <name val="Calibri"/>
      <family val="2"/>
      <scheme val="minor"/>
    </font>
    <font>
      <b/>
      <i/>
      <sz val="11"/>
      <color theme="1"/>
      <name val="Calibri"/>
      <family val="2"/>
      <scheme val="minor"/>
    </font>
    <font>
      <sz val="9.1"/>
      <color rgb="FF000000"/>
      <name val="Calibri"/>
      <family val="2"/>
      <scheme val="minor"/>
    </font>
    <font>
      <b/>
      <sz val="9.1"/>
      <color rgb="FF000000"/>
      <name val="Calibri"/>
      <family val="2"/>
      <scheme val="minor"/>
    </font>
    <font>
      <b/>
      <sz val="11"/>
      <color rgb="FF000000"/>
      <name val="Calibri"/>
      <family val="2"/>
      <scheme val="minor"/>
    </font>
    <font>
      <sz val="11"/>
      <color rgb="FF000000"/>
      <name val="Calibri"/>
      <family val="2"/>
      <scheme val="minor"/>
    </font>
    <font>
      <sz val="9"/>
      <color indexed="81"/>
      <name val="Tahoma"/>
      <family val="2"/>
    </font>
    <font>
      <b/>
      <sz val="9"/>
      <color indexed="81"/>
      <name val="Tahoma"/>
      <family val="2"/>
    </font>
    <font>
      <sz val="9"/>
      <color rgb="FFFF0000"/>
      <name val="Calibri"/>
      <family val="2"/>
      <scheme val="minor"/>
    </font>
    <font>
      <b/>
      <sz val="11"/>
      <color rgb="FFFF0000"/>
      <name val="Calibri"/>
      <family val="2"/>
      <scheme val="minor"/>
    </font>
    <font>
      <b/>
      <u/>
      <sz val="9"/>
      <color rgb="FFFF0000"/>
      <name val="Calibri"/>
      <family val="2"/>
      <scheme val="minor"/>
    </font>
    <font>
      <b/>
      <sz val="10"/>
      <color theme="1"/>
      <name val="Calibri"/>
      <family val="2"/>
      <scheme val="minor"/>
    </font>
    <font>
      <b/>
      <sz val="22"/>
      <color theme="1"/>
      <name val="Calibri"/>
      <family val="2"/>
      <scheme val="minor"/>
    </font>
    <font>
      <sz val="9"/>
      <color theme="1"/>
      <name val="Calibri"/>
      <family val="2"/>
      <scheme val="minor"/>
    </font>
    <font>
      <sz val="8"/>
      <name val="Calibri"/>
      <family val="2"/>
      <scheme val="minor"/>
    </font>
    <font>
      <sz val="8"/>
      <color rgb="FFFF0000"/>
      <name val="Calibri"/>
      <family val="2"/>
      <scheme val="minor"/>
    </font>
    <font>
      <b/>
      <sz val="9"/>
      <color theme="1"/>
      <name val="Calibri"/>
      <family val="2"/>
      <scheme val="minor"/>
    </font>
    <font>
      <sz val="8"/>
      <color theme="1"/>
      <name val="Calibri"/>
      <family val="2"/>
      <scheme val="minor"/>
    </font>
    <font>
      <b/>
      <sz val="11"/>
      <color rgb="FF000000"/>
      <name val="Calibri"/>
      <family val="2"/>
      <charset val="1"/>
    </font>
    <font>
      <sz val="11"/>
      <color rgb="FFFF0000"/>
      <name val="Calibri"/>
      <family val="2"/>
      <scheme val="minor"/>
    </font>
    <font>
      <b/>
      <u/>
      <sz val="10"/>
      <color theme="1"/>
      <name val="Calibri"/>
      <family val="2"/>
      <scheme val="minor"/>
    </font>
    <font>
      <sz val="10"/>
      <color theme="1"/>
      <name val="Calibri"/>
      <family val="2"/>
      <scheme val="minor"/>
    </font>
    <font>
      <i/>
      <sz val="11"/>
      <color theme="1"/>
      <name val="Calibri"/>
      <family val="2"/>
      <scheme val="minor"/>
    </font>
    <font>
      <sz val="10"/>
      <color rgb="FFFF0000"/>
      <name val="Calibri"/>
      <family val="2"/>
      <scheme val="minor"/>
    </font>
    <font>
      <u/>
      <sz val="11"/>
      <color theme="1"/>
      <name val="Calibri"/>
      <family val="2"/>
      <scheme val="minor"/>
    </font>
    <font>
      <i/>
      <u/>
      <sz val="11"/>
      <color theme="1"/>
      <name val="Calibri"/>
      <family val="2"/>
      <scheme val="minor"/>
    </font>
    <font>
      <b/>
      <sz val="13"/>
      <color rgb="FFFF0000"/>
      <name val="Calibri"/>
      <family val="2"/>
      <scheme val="minor"/>
    </font>
    <font>
      <i/>
      <sz val="9"/>
      <color theme="1"/>
      <name val="Calibri"/>
      <family val="2"/>
      <scheme val="minor"/>
    </font>
    <font>
      <sz val="11"/>
      <name val="Calibri"/>
      <family val="2"/>
      <scheme val="minor"/>
    </font>
    <font>
      <b/>
      <u/>
      <sz val="9"/>
      <color theme="1"/>
      <name val="Calibri"/>
      <family val="2"/>
      <scheme val="minor"/>
    </font>
    <font>
      <b/>
      <sz val="9"/>
      <color rgb="FFFF0000"/>
      <name val="Calibri"/>
      <family val="2"/>
      <scheme val="minor"/>
    </font>
    <font>
      <b/>
      <sz val="8"/>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BFBFBF"/>
        <bgColor rgb="FFC3D69B"/>
      </patternFill>
    </fill>
    <fill>
      <patternFill patternType="solid">
        <fgColor rgb="FFC3D69B"/>
        <bgColor rgb="FFD7E4BD"/>
      </patternFill>
    </fill>
    <fill>
      <patternFill patternType="solid">
        <fgColor theme="7" tint="0.59999389629810485"/>
        <bgColor indexed="64"/>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rgb="FFB3B9AC"/>
      </left>
      <right style="medium">
        <color rgb="FFB3B9AC"/>
      </right>
      <top style="medium">
        <color rgb="FFB3B9AC"/>
      </top>
      <bottom style="medium">
        <color rgb="FFB3B9AC"/>
      </bottom>
      <diagonal/>
    </border>
    <border>
      <left/>
      <right/>
      <top/>
      <bottom style="double">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rgb="FFB3B9AC"/>
      </left>
      <right/>
      <top style="medium">
        <color rgb="FFB3B9AC"/>
      </top>
      <bottom style="medium">
        <color rgb="FFB3B9AC"/>
      </bottom>
      <diagonal/>
    </border>
    <border>
      <left/>
      <right/>
      <top style="medium">
        <color rgb="FFB3B9AC"/>
      </top>
      <bottom style="medium">
        <color rgb="FFB3B9AC"/>
      </bottom>
      <diagonal/>
    </border>
    <border>
      <left/>
      <right style="medium">
        <color rgb="FFB3B9AC"/>
      </right>
      <top style="medium">
        <color rgb="FFB3B9AC"/>
      </top>
      <bottom style="medium">
        <color rgb="FFB3B9AC"/>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B3B9AC"/>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01">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xf>
    <xf numFmtId="0" fontId="15" fillId="0" borderId="0" xfId="0" applyFont="1" applyAlignment="1">
      <alignment horizontal="center"/>
    </xf>
    <xf numFmtId="0" fontId="0" fillId="0" borderId="0" xfId="0" applyAlignment="1">
      <alignment horizontal="left" vertical="top" wrapText="1"/>
    </xf>
    <xf numFmtId="0" fontId="17" fillId="0" borderId="0" xfId="0" applyFont="1" applyAlignment="1">
      <alignment wrapText="1"/>
    </xf>
    <xf numFmtId="0" fontId="17" fillId="0" borderId="0" xfId="0" applyFont="1"/>
    <xf numFmtId="0" fontId="20" fillId="0" borderId="0" xfId="0" applyFont="1" applyAlignment="1">
      <alignment vertical="center"/>
    </xf>
    <xf numFmtId="0" fontId="20" fillId="0" borderId="0" xfId="0" applyFont="1" applyAlignment="1">
      <alignment wrapText="1"/>
    </xf>
    <xf numFmtId="0" fontId="20" fillId="0" borderId="0" xfId="0" applyFont="1" applyAlignment="1">
      <alignment horizontal="right" vertical="center"/>
    </xf>
    <xf numFmtId="0" fontId="17" fillId="0" borderId="0" xfId="0" applyFont="1" applyAlignment="1">
      <alignment vertical="center" wrapText="1"/>
    </xf>
    <xf numFmtId="0" fontId="15" fillId="0" borderId="0" xfId="0" applyFont="1" applyAlignment="1">
      <alignment horizontal="center" wrapText="1"/>
    </xf>
    <xf numFmtId="0" fontId="0" fillId="0" borderId="0" xfId="0" applyAlignment="1">
      <alignment vertical="top" wrapText="1"/>
    </xf>
    <xf numFmtId="0" fontId="17" fillId="3" borderId="0" xfId="0" applyFont="1" applyFill="1" applyAlignment="1">
      <alignment wrapText="1"/>
    </xf>
    <xf numFmtId="0" fontId="2" fillId="4" borderId="0" xfId="0" applyFont="1" applyFill="1" applyAlignment="1">
      <alignment wrapText="1"/>
    </xf>
    <xf numFmtId="0" fontId="0" fillId="4" borderId="0" xfId="0" applyFill="1"/>
    <xf numFmtId="0" fontId="17" fillId="4" borderId="0" xfId="0" applyFont="1" applyFill="1" applyAlignment="1">
      <alignment wrapText="1"/>
    </xf>
    <xf numFmtId="0" fontId="17" fillId="4" borderId="0" xfId="0" applyFont="1" applyFill="1" applyAlignment="1">
      <alignment horizontal="left" wrapText="1"/>
    </xf>
    <xf numFmtId="0" fontId="17" fillId="4" borderId="0" xfId="0" applyFont="1" applyFill="1"/>
    <xf numFmtId="0" fontId="2" fillId="5" borderId="0" xfId="0" applyFont="1" applyFill="1" applyAlignment="1">
      <alignment vertical="center" wrapText="1"/>
    </xf>
    <xf numFmtId="0" fontId="17" fillId="5" borderId="0" xfId="0" applyFont="1" applyFill="1" applyAlignment="1">
      <alignment wrapText="1"/>
    </xf>
    <xf numFmtId="0" fontId="17" fillId="5" borderId="0" xfId="0" applyFont="1" applyFill="1"/>
    <xf numFmtId="0" fontId="2" fillId="3" borderId="0" xfId="0" applyFont="1" applyFill="1" applyAlignment="1">
      <alignment vertical="center" wrapText="1"/>
    </xf>
    <xf numFmtId="0" fontId="2" fillId="3" borderId="0" xfId="0" applyFont="1" applyFill="1" applyAlignment="1">
      <alignment horizontal="center" vertical="center"/>
    </xf>
    <xf numFmtId="0" fontId="17" fillId="3" borderId="0" xfId="0" applyFont="1" applyFill="1" applyAlignment="1">
      <alignment vertical="center"/>
    </xf>
    <xf numFmtId="0" fontId="17" fillId="3" borderId="0" xfId="0" applyFont="1" applyFill="1"/>
    <xf numFmtId="0" fontId="17" fillId="3" borderId="0" xfId="0" applyFont="1" applyFill="1" applyAlignment="1">
      <alignment horizontal="left" vertical="top"/>
    </xf>
    <xf numFmtId="0" fontId="0" fillId="4" borderId="0" xfId="0" applyFill="1" applyAlignment="1">
      <alignment wrapText="1"/>
    </xf>
    <xf numFmtId="164" fontId="20" fillId="3" borderId="0" xfId="0" applyNumberFormat="1" applyFont="1" applyFill="1" applyAlignment="1">
      <alignment horizontal="right"/>
    </xf>
    <xf numFmtId="164" fontId="20" fillId="3" borderId="0" xfId="0" applyNumberFormat="1" applyFont="1" applyFill="1"/>
    <xf numFmtId="0" fontId="20" fillId="5" borderId="0" xfId="0" applyFont="1" applyFill="1" applyAlignment="1">
      <alignment vertical="center" wrapText="1"/>
    </xf>
    <xf numFmtId="9" fontId="20" fillId="5" borderId="3" xfId="0" applyNumberFormat="1" applyFont="1" applyFill="1" applyBorder="1" applyAlignment="1">
      <alignment horizontal="center" vertical="center" wrapText="1"/>
    </xf>
    <xf numFmtId="0" fontId="20" fillId="5" borderId="0" xfId="0" applyFont="1" applyFill="1" applyAlignment="1">
      <alignment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4" fillId="5" borderId="11" xfId="0" applyFont="1" applyFill="1" applyBorder="1" applyAlignment="1">
      <alignment wrapText="1"/>
    </xf>
    <xf numFmtId="0" fontId="5" fillId="5" borderId="0" xfId="0" applyFont="1" applyFill="1" applyAlignment="1">
      <alignment horizontal="center"/>
    </xf>
    <xf numFmtId="0" fontId="0" fillId="5" borderId="11" xfId="0" applyFill="1" applyBorder="1" applyAlignment="1">
      <alignment horizontal="left" vertical="center" wrapText="1"/>
    </xf>
    <xf numFmtId="164" fontId="0" fillId="5" borderId="0" xfId="1" applyNumberFormat="1" applyFont="1" applyFill="1" applyBorder="1" applyAlignment="1">
      <alignment horizontal="left" vertical="center"/>
    </xf>
    <xf numFmtId="0" fontId="0" fillId="5" borderId="9" xfId="0" applyFill="1" applyBorder="1" applyAlignment="1">
      <alignment wrapText="1"/>
    </xf>
    <xf numFmtId="0" fontId="0" fillId="5" borderId="10" xfId="0" applyFill="1" applyBorder="1" applyAlignment="1">
      <alignment wrapText="1"/>
    </xf>
    <xf numFmtId="0" fontId="0" fillId="5" borderId="10" xfId="0" applyFill="1" applyBorder="1"/>
    <xf numFmtId="0" fontId="0" fillId="4" borderId="0" xfId="0" applyFill="1" applyAlignment="1">
      <alignment horizontal="left" vertical="top" wrapText="1"/>
    </xf>
    <xf numFmtId="0" fontId="0" fillId="4" borderId="0" xfId="0" applyFill="1" applyAlignment="1">
      <alignment horizontal="center" vertical="center"/>
    </xf>
    <xf numFmtId="0" fontId="2" fillId="0" borderId="0" xfId="0" applyFont="1" applyAlignment="1">
      <alignment horizontal="left" vertical="top" wrapText="1"/>
    </xf>
    <xf numFmtId="0" fontId="2" fillId="5" borderId="11" xfId="0" applyFont="1" applyFill="1" applyBorder="1" applyAlignment="1">
      <alignment horizontal="left" vertical="center" wrapText="1"/>
    </xf>
    <xf numFmtId="0" fontId="2" fillId="4" borderId="0" xfId="0" applyFont="1" applyFill="1" applyAlignment="1">
      <alignment horizontal="left" vertical="top" wrapText="1"/>
    </xf>
    <xf numFmtId="0" fontId="17" fillId="3" borderId="5" xfId="0" applyFont="1" applyFill="1" applyBorder="1" applyAlignment="1">
      <alignment wrapText="1"/>
    </xf>
    <xf numFmtId="0" fontId="17" fillId="3" borderId="5" xfId="0" applyFont="1" applyFill="1" applyBorder="1" applyAlignment="1">
      <alignment vertical="top" wrapText="1"/>
    </xf>
    <xf numFmtId="0" fontId="17" fillId="3" borderId="5" xfId="0" applyFont="1" applyFill="1" applyBorder="1" applyAlignment="1">
      <alignment horizontal="left" vertical="top"/>
    </xf>
    <xf numFmtId="0" fontId="20" fillId="3" borderId="8" xfId="0" applyFont="1" applyFill="1" applyBorder="1" applyAlignment="1">
      <alignment horizontal="center" vertical="center" wrapText="1"/>
    </xf>
    <xf numFmtId="0" fontId="15" fillId="3" borderId="0" xfId="0" applyFont="1" applyFill="1" applyAlignment="1">
      <alignment wrapText="1"/>
    </xf>
    <xf numFmtId="0" fontId="25" fillId="3" borderId="0" xfId="0" applyFont="1" applyFill="1"/>
    <xf numFmtId="0" fontId="25" fillId="0" borderId="0" xfId="0" applyFont="1"/>
    <xf numFmtId="44" fontId="20" fillId="3" borderId="18" xfId="0" applyNumberFormat="1" applyFont="1" applyFill="1" applyBorder="1" applyAlignment="1" applyProtection="1">
      <alignment vertical="center" wrapText="1"/>
      <protection locked="0"/>
    </xf>
    <xf numFmtId="44" fontId="17" fillId="3" borderId="5" xfId="0" applyNumberFormat="1" applyFont="1" applyFill="1" applyBorder="1" applyAlignment="1" applyProtection="1">
      <alignment wrapText="1"/>
      <protection locked="0"/>
    </xf>
    <xf numFmtId="44" fontId="17" fillId="3" borderId="7" xfId="0" applyNumberFormat="1" applyFont="1" applyFill="1" applyBorder="1"/>
    <xf numFmtId="0" fontId="0" fillId="0" borderId="0" xfId="0" applyProtection="1">
      <protection hidden="1"/>
    </xf>
    <xf numFmtId="0" fontId="0" fillId="0" borderId="0" xfId="0" applyAlignment="1" applyProtection="1">
      <alignment horizontal="left" vertical="center"/>
      <protection hidden="1"/>
    </xf>
    <xf numFmtId="0" fontId="8" fillId="0" borderId="6" xfId="0" applyFont="1" applyBorder="1" applyAlignment="1" applyProtection="1">
      <alignment horizontal="left" vertical="top" wrapText="1"/>
      <protection hidden="1"/>
    </xf>
    <xf numFmtId="0" fontId="8" fillId="0" borderId="6" xfId="0" applyFont="1" applyBorder="1" applyAlignment="1" applyProtection="1">
      <alignment horizontal="center" vertical="top" wrapText="1"/>
      <protection hidden="1"/>
    </xf>
    <xf numFmtId="4" fontId="9" fillId="0" borderId="6" xfId="0" applyNumberFormat="1" applyFont="1" applyBorder="1" applyAlignment="1" applyProtection="1">
      <alignment horizontal="center" vertical="top" wrapText="1"/>
      <protection hidden="1"/>
    </xf>
    <xf numFmtId="0" fontId="0" fillId="0" borderId="0" xfId="0" applyAlignment="1" applyProtection="1">
      <alignment horizontal="center" vertical="center"/>
      <protection hidden="1"/>
    </xf>
    <xf numFmtId="0" fontId="2" fillId="0" borderId="6" xfId="0" applyFont="1" applyBorder="1" applyAlignment="1" applyProtection="1">
      <alignment horizontal="left"/>
      <protection hidden="1"/>
    </xf>
    <xf numFmtId="4" fontId="0" fillId="0" borderId="6" xfId="0" applyNumberFormat="1" applyBorder="1" applyProtection="1">
      <protection hidden="1"/>
    </xf>
    <xf numFmtId="4" fontId="2" fillId="0" borderId="6" xfId="0" applyNumberFormat="1" applyFont="1" applyBorder="1" applyProtection="1">
      <protection hidden="1"/>
    </xf>
    <xf numFmtId="4" fontId="2" fillId="2" borderId="6" xfId="0" applyNumberFormat="1" applyFont="1" applyFill="1" applyBorder="1" applyProtection="1">
      <protection hidden="1"/>
    </xf>
    <xf numFmtId="0" fontId="0" fillId="0" borderId="0" xfId="0" applyAlignment="1" applyProtection="1">
      <alignment wrapText="1"/>
      <protection hidden="1"/>
    </xf>
    <xf numFmtId="0" fontId="6" fillId="0" borderId="0" xfId="0" applyFont="1" applyAlignment="1" applyProtection="1">
      <alignment horizontal="left" vertical="center" indent="1"/>
      <protection hidden="1"/>
    </xf>
    <xf numFmtId="0" fontId="9" fillId="0" borderId="6" xfId="0" applyFont="1" applyBorder="1" applyAlignment="1" applyProtection="1">
      <alignment horizontal="center" vertical="top" wrapText="1"/>
      <protection hidden="1"/>
    </xf>
    <xf numFmtId="0" fontId="0" fillId="0" borderId="0" xfId="0" applyAlignment="1" applyProtection="1">
      <alignment vertical="center" wrapText="1"/>
      <protection hidden="1"/>
    </xf>
    <xf numFmtId="0" fontId="2" fillId="0" borderId="6" xfId="0" applyFont="1" applyBorder="1" applyAlignment="1" applyProtection="1">
      <alignment vertical="center" wrapText="1"/>
      <protection hidden="1"/>
    </xf>
    <xf numFmtId="0" fontId="2" fillId="0" borderId="6" xfId="0" applyFont="1" applyBorder="1" applyAlignment="1" applyProtection="1">
      <alignment horizontal="center" vertical="center" wrapText="1"/>
      <protection hidden="1"/>
    </xf>
    <xf numFmtId="9" fontId="2" fillId="0" borderId="6" xfId="2" applyFont="1" applyBorder="1" applyAlignment="1" applyProtection="1">
      <alignment horizontal="center" vertical="center" wrapText="1"/>
      <protection hidden="1"/>
    </xf>
    <xf numFmtId="0" fontId="0" fillId="0" borderId="6" xfId="0" applyBorder="1" applyAlignment="1" applyProtection="1">
      <alignment vertical="center" wrapText="1"/>
      <protection hidden="1"/>
    </xf>
    <xf numFmtId="0" fontId="2" fillId="0" borderId="6" xfId="0" applyFont="1" applyBorder="1" applyAlignment="1" applyProtection="1">
      <alignment horizontal="left" vertical="center" wrapText="1"/>
      <protection hidden="1"/>
    </xf>
    <xf numFmtId="0" fontId="0" fillId="0" borderId="0" xfId="0" applyAlignment="1" applyProtection="1">
      <alignment vertical="center"/>
      <protection hidden="1"/>
    </xf>
    <xf numFmtId="0" fontId="0" fillId="0" borderId="0" xfId="0" applyAlignment="1" applyProtection="1">
      <alignment horizontal="center" vertical="center" wrapText="1"/>
      <protection hidden="1"/>
    </xf>
    <xf numFmtId="4" fontId="2" fillId="0" borderId="6" xfId="0" applyNumberFormat="1" applyFont="1" applyBorder="1" applyAlignment="1" applyProtection="1">
      <alignment vertical="center" wrapText="1"/>
      <protection hidden="1"/>
    </xf>
    <xf numFmtId="0" fontId="22" fillId="7" borderId="6" xfId="0" applyFont="1" applyFill="1" applyBorder="1" applyAlignment="1" applyProtection="1">
      <alignment horizontal="center"/>
      <protection hidden="1"/>
    </xf>
    <xf numFmtId="0" fontId="22" fillId="7" borderId="6" xfId="0" applyFont="1" applyFill="1" applyBorder="1" applyProtection="1">
      <protection hidden="1"/>
    </xf>
    <xf numFmtId="0" fontId="0" fillId="0" borderId="6" xfId="0" applyBorder="1" applyProtection="1">
      <protection hidden="1"/>
    </xf>
    <xf numFmtId="165" fontId="0" fillId="8" borderId="6" xfId="0" applyNumberFormat="1" applyFill="1" applyBorder="1" applyProtection="1">
      <protection hidden="1"/>
    </xf>
    <xf numFmtId="165" fontId="0" fillId="0" borderId="6" xfId="0" applyNumberFormat="1" applyBorder="1" applyProtection="1">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0" borderId="20" xfId="0" applyBorder="1" applyProtection="1">
      <protection hidden="1"/>
    </xf>
    <xf numFmtId="0" fontId="0" fillId="0" borderId="21" xfId="0" applyBorder="1" applyAlignment="1" applyProtection="1">
      <alignment vertical="center"/>
      <protection hidden="1"/>
    </xf>
    <xf numFmtId="0" fontId="0" fillId="0" borderId="0" xfId="0" quotePrefix="1" applyProtection="1">
      <protection hidden="1"/>
    </xf>
    <xf numFmtId="0" fontId="17" fillId="0" borderId="0" xfId="0" applyFont="1" applyAlignment="1">
      <alignment horizontal="left" vertical="center" wrapText="1"/>
    </xf>
    <xf numFmtId="0" fontId="17" fillId="0" borderId="0" xfId="0" applyFont="1" applyAlignment="1">
      <alignment vertical="center"/>
    </xf>
    <xf numFmtId="0" fontId="20" fillId="0" borderId="0" xfId="0" applyFont="1" applyAlignment="1">
      <alignment horizontal="center" wrapText="1"/>
    </xf>
    <xf numFmtId="0" fontId="2" fillId="9" borderId="0" xfId="0" applyFont="1" applyFill="1" applyAlignment="1">
      <alignment horizontal="left" vertical="center" wrapText="1"/>
    </xf>
    <xf numFmtId="0" fontId="17" fillId="9" borderId="0" xfId="0" applyFont="1" applyFill="1" applyAlignment="1">
      <alignment horizontal="left" vertical="center" wrapText="1"/>
    </xf>
    <xf numFmtId="0" fontId="0" fillId="9" borderId="0" xfId="0" applyFill="1" applyAlignment="1">
      <alignment horizontal="left" vertical="top" wrapText="1"/>
    </xf>
    <xf numFmtId="0" fontId="17" fillId="9" borderId="0" xfId="0" applyFont="1" applyFill="1" applyAlignment="1">
      <alignment horizontal="left" vertical="top" wrapText="1"/>
    </xf>
    <xf numFmtId="0" fontId="20" fillId="9" borderId="0" xfId="0" applyFont="1" applyFill="1" applyAlignment="1">
      <alignment wrapText="1"/>
    </xf>
    <xf numFmtId="0" fontId="20" fillId="9" borderId="0" xfId="0" applyFont="1" applyFill="1" applyAlignment="1">
      <alignment horizontal="right" vertical="center"/>
    </xf>
    <xf numFmtId="0" fontId="20" fillId="9" borderId="0" xfId="0" applyFont="1" applyFill="1" applyAlignment="1">
      <alignment vertical="center"/>
    </xf>
    <xf numFmtId="0" fontId="0" fillId="0" borderId="6" xfId="0" applyBorder="1" applyAlignment="1" applyProtection="1">
      <alignment horizontal="center"/>
      <protection hidden="1"/>
    </xf>
    <xf numFmtId="0" fontId="2" fillId="0" borderId="6" xfId="0" applyFont="1" applyBorder="1" applyAlignment="1" applyProtection="1">
      <alignment horizontal="center"/>
      <protection hidden="1"/>
    </xf>
    <xf numFmtId="0" fontId="17" fillId="3" borderId="0" xfId="0" applyFont="1" applyFill="1" applyAlignment="1">
      <alignment vertical="center" wrapText="1"/>
    </xf>
    <xf numFmtId="0" fontId="30" fillId="0" borderId="0" xfId="0" applyFont="1" applyAlignment="1">
      <alignment horizontal="left" vertical="top" wrapText="1"/>
    </xf>
    <xf numFmtId="0" fontId="17" fillId="4" borderId="1" xfId="0" applyFont="1" applyFill="1" applyBorder="1" applyAlignment="1" applyProtection="1">
      <alignment horizontal="center" wrapText="1"/>
      <protection locked="0"/>
    </xf>
    <xf numFmtId="0" fontId="17" fillId="4" borderId="2" xfId="0" applyFont="1" applyFill="1" applyBorder="1" applyAlignment="1" applyProtection="1">
      <alignment horizontal="center" wrapText="1"/>
      <protection locked="0"/>
    </xf>
    <xf numFmtId="164" fontId="17" fillId="3" borderId="5" xfId="0" applyNumberFormat="1" applyFont="1" applyFill="1" applyBorder="1" applyAlignment="1">
      <alignment wrapText="1"/>
    </xf>
    <xf numFmtId="0" fontId="17" fillId="4" borderId="0" xfId="0" applyFont="1" applyFill="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pplyProtection="1">
      <alignment horizontal="center" vertical="top" wrapText="1"/>
      <protection locked="0"/>
    </xf>
    <xf numFmtId="44" fontId="2" fillId="4" borderId="2" xfId="0" applyNumberFormat="1" applyFont="1" applyFill="1" applyBorder="1" applyAlignment="1" applyProtection="1">
      <alignment horizontal="center" vertical="top" wrapText="1"/>
      <protection locked="0"/>
    </xf>
    <xf numFmtId="44" fontId="20" fillId="3" borderId="0" xfId="0" applyNumberFormat="1" applyFont="1" applyFill="1" applyAlignment="1">
      <alignment vertical="center" wrapText="1"/>
    </xf>
    <xf numFmtId="44" fontId="17" fillId="3" borderId="0" xfId="0" applyNumberFormat="1" applyFont="1" applyFill="1" applyAlignment="1">
      <alignment wrapText="1"/>
    </xf>
    <xf numFmtId="164" fontId="17" fillId="3" borderId="0" xfId="0" applyNumberFormat="1" applyFont="1" applyFill="1" applyAlignment="1">
      <alignment wrapText="1"/>
    </xf>
    <xf numFmtId="44" fontId="17" fillId="3" borderId="0" xfId="0" applyNumberFormat="1" applyFont="1" applyFill="1"/>
    <xf numFmtId="44" fontId="15" fillId="3" borderId="0" xfId="0" applyNumberFormat="1" applyFont="1" applyFill="1"/>
    <xf numFmtId="9" fontId="20" fillId="5" borderId="0" xfId="0" applyNumberFormat="1" applyFont="1" applyFill="1" applyAlignment="1">
      <alignment horizontal="center" vertical="center" wrapText="1"/>
    </xf>
    <xf numFmtId="0" fontId="31" fillId="3" borderId="5" xfId="0" applyFont="1" applyFill="1" applyBorder="1" applyAlignment="1">
      <alignment horizontal="left" vertical="top"/>
    </xf>
    <xf numFmtId="44" fontId="31" fillId="3" borderId="5" xfId="0" applyNumberFormat="1" applyFont="1" applyFill="1" applyBorder="1" applyAlignment="1" applyProtection="1">
      <alignment horizontal="center" wrapText="1"/>
      <protection locked="0"/>
    </xf>
    <xf numFmtId="164" fontId="31" fillId="3" borderId="0" xfId="0" applyNumberFormat="1" applyFont="1" applyFill="1" applyAlignment="1">
      <alignment wrapText="1"/>
    </xf>
    <xf numFmtId="0" fontId="31" fillId="3" borderId="0" xfId="0" applyFont="1" applyFill="1" applyAlignment="1">
      <alignment horizontal="left" vertical="top"/>
    </xf>
    <xf numFmtId="0" fontId="22" fillId="7" borderId="6" xfId="0" applyFont="1" applyFill="1" applyBorder="1" applyAlignment="1" applyProtection="1">
      <alignment horizontal="center" wrapText="1"/>
      <protection hidden="1"/>
    </xf>
    <xf numFmtId="0" fontId="17" fillId="4" borderId="0" xfId="0" applyFont="1" applyFill="1" applyAlignment="1">
      <alignment vertical="center" wrapText="1"/>
    </xf>
    <xf numFmtId="0" fontId="0" fillId="5" borderId="0" xfId="0" applyFill="1" applyAlignment="1">
      <alignment horizontal="center" vertical="center"/>
    </xf>
    <xf numFmtId="0" fontId="13" fillId="0" borderId="0" xfId="0" applyFont="1"/>
    <xf numFmtId="0" fontId="2" fillId="0" borderId="0" xfId="0" applyFont="1"/>
    <xf numFmtId="0" fontId="0" fillId="0" borderId="0" xfId="0" applyAlignment="1">
      <alignment horizontal="right"/>
    </xf>
    <xf numFmtId="44" fontId="0" fillId="0" borderId="0" xfId="0" applyNumberFormat="1"/>
    <xf numFmtId="0" fontId="27" fillId="0" borderId="0" xfId="0" applyFont="1"/>
    <xf numFmtId="0" fontId="2" fillId="0" borderId="0" xfId="0" applyFont="1" applyAlignment="1" applyProtection="1">
      <alignment vertical="center" wrapText="1"/>
      <protection hidden="1"/>
    </xf>
    <xf numFmtId="4" fontId="32" fillId="0" borderId="6" xfId="0" applyNumberFormat="1" applyFont="1" applyBorder="1" applyAlignment="1" applyProtection="1">
      <alignment vertical="top" wrapText="1"/>
      <protection hidden="1"/>
    </xf>
    <xf numFmtId="0" fontId="17" fillId="9" borderId="4" xfId="0" applyFont="1" applyFill="1" applyBorder="1" applyAlignment="1">
      <alignment horizontal="center" vertical="center" wrapText="1"/>
    </xf>
    <xf numFmtId="0" fontId="17" fillId="9" borderId="0" xfId="0" applyFont="1" applyFill="1" applyAlignment="1">
      <alignment horizontal="center" vertical="center" wrapText="1"/>
    </xf>
    <xf numFmtId="0" fontId="2" fillId="4" borderId="0" xfId="0" applyFont="1" applyFill="1" applyAlignment="1">
      <alignment vertical="top" wrapText="1"/>
    </xf>
    <xf numFmtId="44" fontId="2" fillId="4" borderId="0" xfId="0" applyNumberFormat="1" applyFont="1" applyFill="1" applyAlignment="1">
      <alignment horizontal="left" vertical="top" wrapText="1"/>
    </xf>
    <xf numFmtId="1" fontId="0" fillId="0" borderId="6" xfId="0" applyNumberFormat="1" applyBorder="1" applyProtection="1">
      <protection hidden="1"/>
    </xf>
    <xf numFmtId="1" fontId="0" fillId="0" borderId="6" xfId="0" applyNumberFormat="1" applyBorder="1" applyAlignment="1" applyProtection="1">
      <alignment vertical="center" wrapText="1"/>
      <protection hidden="1"/>
    </xf>
    <xf numFmtId="44" fontId="0" fillId="4" borderId="0" xfId="3" applyFont="1" applyFill="1" applyAlignment="1">
      <alignment horizontal="center" vertical="top" wrapText="1"/>
    </xf>
    <xf numFmtId="0" fontId="22" fillId="7" borderId="6" xfId="0" applyFont="1" applyFill="1" applyBorder="1" applyAlignment="1" applyProtection="1">
      <alignment wrapText="1"/>
      <protection hidden="1"/>
    </xf>
    <xf numFmtId="0" fontId="23" fillId="4" borderId="0" xfId="0" applyFont="1" applyFill="1" applyAlignment="1">
      <alignment horizontal="left" vertical="top" wrapText="1"/>
    </xf>
    <xf numFmtId="0" fontId="13" fillId="4" borderId="2" xfId="0" applyFont="1" applyFill="1" applyBorder="1" applyAlignment="1">
      <alignment horizontal="center" vertical="top" wrapText="1"/>
    </xf>
    <xf numFmtId="0" fontId="32" fillId="5" borderId="11" xfId="0" applyFont="1" applyFill="1" applyBorder="1" applyAlignment="1">
      <alignment horizontal="left" vertical="center" wrapText="1"/>
    </xf>
    <xf numFmtId="164" fontId="32" fillId="5" borderId="0" xfId="1" applyNumberFormat="1" applyFont="1" applyFill="1" applyBorder="1" applyAlignment="1">
      <alignment horizontal="left" vertical="center"/>
    </xf>
    <xf numFmtId="0" fontId="32" fillId="0" borderId="0" xfId="0" applyFont="1"/>
    <xf numFmtId="164" fontId="32" fillId="0" borderId="0" xfId="0" applyNumberFormat="1" applyFont="1"/>
    <xf numFmtId="164" fontId="2" fillId="5" borderId="17" xfId="1" applyNumberFormat="1" applyFont="1" applyFill="1" applyBorder="1" applyAlignment="1">
      <alignment horizontal="left" vertical="center"/>
    </xf>
    <xf numFmtId="0" fontId="23" fillId="5" borderId="11" xfId="0" applyFont="1" applyFill="1" applyBorder="1" applyAlignment="1">
      <alignment horizontal="left" vertical="center" wrapText="1"/>
    </xf>
    <xf numFmtId="164" fontId="23" fillId="5" borderId="0" xfId="1" applyNumberFormat="1" applyFont="1" applyFill="1" applyBorder="1" applyAlignment="1">
      <alignment horizontal="left" vertical="center"/>
    </xf>
    <xf numFmtId="0" fontId="23" fillId="0" borderId="0" xfId="0" applyFont="1"/>
    <xf numFmtId="164" fontId="23" fillId="0" borderId="0" xfId="0" applyNumberFormat="1" applyFont="1"/>
    <xf numFmtId="0" fontId="20" fillId="0" borderId="0" xfId="0" applyFont="1" applyAlignment="1">
      <alignment vertical="center" wrapText="1"/>
    </xf>
    <xf numFmtId="0" fontId="0" fillId="0" borderId="0" xfId="0" applyAlignment="1">
      <alignment horizontal="center"/>
    </xf>
    <xf numFmtId="0" fontId="35" fillId="9" borderId="0" xfId="0" applyFont="1" applyFill="1" applyAlignment="1">
      <alignment horizontal="center" vertical="center" wrapText="1"/>
    </xf>
    <xf numFmtId="0" fontId="2" fillId="0" borderId="0" xfId="0" applyFont="1" applyAlignment="1">
      <alignment horizontal="center"/>
    </xf>
    <xf numFmtId="0" fontId="17"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Alignment="1" applyProtection="1">
      <alignment horizontal="center" vertical="top" wrapText="1"/>
      <protection locked="0"/>
    </xf>
    <xf numFmtId="0" fontId="17" fillId="9" borderId="0" xfId="0" applyFont="1" applyFill="1" applyAlignment="1" applyProtection="1">
      <alignment horizontal="left" vertical="center" wrapText="1"/>
      <protection locked="0"/>
    </xf>
    <xf numFmtId="0" fontId="3" fillId="0" borderId="0" xfId="0" applyFont="1" applyAlignment="1">
      <alignment horizontal="center" wrapText="1"/>
    </xf>
    <xf numFmtId="0" fontId="19" fillId="3" borderId="0" xfId="0" applyFont="1" applyFill="1" applyAlignment="1">
      <alignment horizontal="left" vertical="top" wrapText="1"/>
    </xf>
    <xf numFmtId="0" fontId="13" fillId="3" borderId="0" xfId="0" applyFont="1" applyFill="1" applyAlignment="1">
      <alignment horizontal="left" vertical="top" wrapText="1"/>
    </xf>
    <xf numFmtId="0" fontId="17" fillId="4" borderId="0" xfId="0" applyFont="1" applyFill="1" applyAlignment="1">
      <alignment vertical="center" wrapText="1"/>
    </xf>
    <xf numFmtId="0" fontId="17" fillId="4" borderId="1" xfId="0" applyFont="1" applyFill="1" applyBorder="1" applyAlignment="1" applyProtection="1">
      <alignment horizontal="left" wrapText="1"/>
      <protection locked="0"/>
    </xf>
    <xf numFmtId="0" fontId="17" fillId="4" borderId="2" xfId="0" applyFont="1" applyFill="1" applyBorder="1" applyAlignment="1" applyProtection="1">
      <alignment horizontal="left" wrapText="1"/>
      <protection locked="0"/>
    </xf>
    <xf numFmtId="0" fontId="17" fillId="4" borderId="2" xfId="0" applyFont="1" applyFill="1" applyBorder="1" applyAlignment="1" applyProtection="1">
      <alignment horizontal="left" vertical="center" wrapText="1"/>
      <protection locked="0"/>
    </xf>
    <xf numFmtId="44" fontId="20" fillId="3" borderId="22" xfId="0" applyNumberFormat="1" applyFont="1" applyFill="1" applyBorder="1" applyAlignment="1" applyProtection="1">
      <alignment horizontal="center" vertical="center" wrapText="1"/>
      <protection locked="0"/>
    </xf>
    <xf numFmtId="44" fontId="20" fillId="3" borderId="23" xfId="0" applyNumberFormat="1" applyFont="1" applyFill="1" applyBorder="1" applyAlignment="1" applyProtection="1">
      <alignment horizontal="center" vertical="center" wrapText="1"/>
      <protection locked="0"/>
    </xf>
    <xf numFmtId="44" fontId="17" fillId="3" borderId="24" xfId="0" applyNumberFormat="1" applyFont="1" applyFill="1" applyBorder="1" applyAlignment="1" applyProtection="1">
      <alignment horizontal="center" wrapText="1"/>
      <protection locked="0"/>
    </xf>
    <xf numFmtId="44" fontId="17" fillId="3" borderId="25" xfId="0" applyNumberFormat="1" applyFont="1" applyFill="1" applyBorder="1" applyAlignment="1" applyProtection="1">
      <alignment horizontal="center" wrapText="1"/>
      <protection locked="0"/>
    </xf>
    <xf numFmtId="0" fontId="17" fillId="9" borderId="0" xfId="0" applyFont="1" applyFill="1" applyAlignment="1">
      <alignment horizontal="center" vertical="center" wrapText="1"/>
    </xf>
    <xf numFmtId="0" fontId="17" fillId="9" borderId="0" xfId="0" applyFont="1" applyFill="1" applyAlignment="1">
      <alignment horizontal="left" vertical="top" wrapText="1"/>
    </xf>
    <xf numFmtId="44" fontId="15" fillId="3" borderId="7" xfId="0" applyNumberFormat="1" applyFont="1" applyFill="1" applyBorder="1" applyAlignment="1">
      <alignment horizontal="center"/>
    </xf>
    <xf numFmtId="0" fontId="20" fillId="5" borderId="8"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0" fillId="0" borderId="0" xfId="0" applyAlignment="1" applyProtection="1">
      <alignment horizontal="center" vertical="top" wrapText="1"/>
      <protection locked="0"/>
    </xf>
    <xf numFmtId="44" fontId="17" fillId="3" borderId="24" xfId="0" applyNumberFormat="1" applyFont="1" applyFill="1" applyBorder="1" applyAlignment="1">
      <alignment horizontal="center" wrapText="1"/>
    </xf>
    <xf numFmtId="44" fontId="17" fillId="3" borderId="25" xfId="0" applyNumberFormat="1" applyFont="1" applyFill="1" applyBorder="1" applyAlignment="1">
      <alignment horizontal="center" wrapText="1"/>
    </xf>
    <xf numFmtId="44" fontId="17" fillId="3" borderId="17" xfId="0" applyNumberFormat="1" applyFont="1" applyFill="1" applyBorder="1" applyAlignment="1">
      <alignment horizontal="center"/>
    </xf>
    <xf numFmtId="44" fontId="31" fillId="3" borderId="24" xfId="0" applyNumberFormat="1" applyFont="1" applyFill="1" applyBorder="1" applyAlignment="1" applyProtection="1">
      <alignment horizontal="center" wrapText="1"/>
      <protection locked="0"/>
    </xf>
    <xf numFmtId="44" fontId="31" fillId="3" borderId="25" xfId="0" applyNumberFormat="1" applyFont="1" applyFill="1" applyBorder="1" applyAlignment="1" applyProtection="1">
      <alignment horizontal="center" wrapText="1"/>
      <protection locked="0"/>
    </xf>
    <xf numFmtId="0" fontId="34" fillId="5" borderId="0" xfId="0" applyFont="1" applyFill="1" applyAlignment="1">
      <alignment horizontal="left" vertical="center" wrapText="1"/>
    </xf>
    <xf numFmtId="0" fontId="2" fillId="6" borderId="8" xfId="0" applyFont="1" applyFill="1" applyBorder="1" applyAlignment="1">
      <alignment vertical="top" wrapText="1"/>
    </xf>
    <xf numFmtId="0" fontId="17" fillId="6" borderId="16" xfId="0" applyFont="1" applyFill="1" applyBorder="1" applyAlignment="1">
      <alignment vertical="top" wrapText="1"/>
    </xf>
    <xf numFmtId="0" fontId="17" fillId="0" borderId="1" xfId="0" applyFont="1" applyBorder="1" applyAlignment="1" applyProtection="1">
      <alignment horizontal="center" vertical="center" wrapText="1"/>
      <protection locked="0"/>
    </xf>
    <xf numFmtId="0" fontId="20" fillId="0" borderId="4" xfId="0" applyFont="1" applyBorder="1" applyAlignment="1">
      <alignment horizontal="center" wrapText="1"/>
    </xf>
    <xf numFmtId="0" fontId="16" fillId="5" borderId="0" xfId="1" applyNumberFormat="1" applyFont="1" applyFill="1" applyBorder="1" applyAlignment="1">
      <alignment horizontal="center" vertical="center"/>
    </xf>
    <xf numFmtId="0" fontId="17" fillId="5" borderId="0" xfId="0" applyFont="1" applyFill="1" applyAlignment="1">
      <alignment horizontal="left" vertical="top" wrapText="1"/>
    </xf>
    <xf numFmtId="0" fontId="0" fillId="0" borderId="0" xfId="0" applyAlignment="1">
      <alignment horizontal="left" vertical="top" wrapText="1"/>
    </xf>
    <xf numFmtId="0" fontId="13" fillId="0" borderId="14" xfId="0" applyFont="1" applyBorder="1" applyAlignment="1">
      <alignment horizontal="center" wrapText="1"/>
    </xf>
    <xf numFmtId="0" fontId="0" fillId="6" borderId="8" xfId="0" applyFill="1" applyBorder="1" applyAlignment="1">
      <alignment vertical="top" wrapText="1"/>
    </xf>
    <xf numFmtId="9" fontId="32" fillId="5" borderId="0" xfId="0" applyNumberFormat="1" applyFont="1" applyFill="1" applyAlignment="1">
      <alignment horizontal="center" vertical="center"/>
    </xf>
    <xf numFmtId="0" fontId="15" fillId="0" borderId="0" xfId="0" applyFont="1" applyAlignment="1">
      <alignment horizontal="center" wrapText="1"/>
    </xf>
    <xf numFmtId="0" fontId="17" fillId="9" borderId="1" xfId="0" applyFont="1" applyFill="1" applyBorder="1" applyAlignment="1" applyProtection="1">
      <alignment horizontal="left" vertical="center" wrapText="1"/>
      <protection locked="0"/>
    </xf>
    <xf numFmtId="0" fontId="0" fillId="0" borderId="1" xfId="0" applyBorder="1" applyAlignment="1" applyProtection="1">
      <alignment horizontal="center" wrapText="1"/>
      <protection locked="0"/>
    </xf>
    <xf numFmtId="0" fontId="2" fillId="4" borderId="1" xfId="0" applyFont="1" applyFill="1" applyBorder="1" applyAlignment="1">
      <alignment horizontal="left" wrapText="1"/>
    </xf>
    <xf numFmtId="0" fontId="17" fillId="9" borderId="0" xfId="0" applyFont="1" applyFill="1" applyAlignment="1">
      <alignment horizontal="left" vertical="center" wrapText="1"/>
    </xf>
    <xf numFmtId="0" fontId="6" fillId="0" borderId="0" xfId="0" applyFont="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horizontal="left" vertical="top" wrapText="1"/>
      <protection hidden="1"/>
    </xf>
    <xf numFmtId="0" fontId="2" fillId="10" borderId="26" xfId="0" applyFont="1" applyFill="1" applyBorder="1" applyAlignment="1" applyProtection="1">
      <alignment horizontal="center"/>
      <protection hidden="1"/>
    </xf>
  </cellXfs>
  <cellStyles count="4">
    <cellStyle name="Komma" xfId="1" builtinId="3"/>
    <cellStyle name="Prozent" xfId="2" builtinId="5"/>
    <cellStyle name="Standard" xfId="0" builtinId="0"/>
    <cellStyle name="Währung" xfId="3" builtinId="4"/>
  </cellStyles>
  <dxfs count="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B3B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28575</xdr:rowOff>
    </xdr:from>
    <xdr:to>
      <xdr:col>7</xdr:col>
      <xdr:colOff>1533524</xdr:colOff>
      <xdr:row>51</xdr:row>
      <xdr:rowOff>0</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0" y="8181975"/>
          <a:ext cx="6086474"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t>=VERWEIS(A41;G3:G38;INDIREKT(LINKS(ADRESSE(1;A40;4);1)&amp;TEXT(WERT(RECHTS(ADRESSE(1;A40;4);1)+</a:t>
          </a:r>
          <a:r>
            <a:rPr lang="de-AT" sz="1100" b="1">
              <a:solidFill>
                <a:srgbClr val="7030A0"/>
              </a:solidFill>
            </a:rPr>
            <a:t>2</a:t>
          </a:r>
          <a:r>
            <a:rPr lang="de-AT" sz="1100"/>
            <a:t>);"#")&amp;":"&amp;LINKS(ADRESSE(1;A40;4);1)&amp;TEXT(WERT(RECHTS(ADRESSE(1;A40;4);1)+3</a:t>
          </a:r>
          <a:r>
            <a:rPr lang="de-AT" sz="1100" b="1">
              <a:solidFill>
                <a:srgbClr val="7030A0"/>
              </a:solidFill>
            </a:rPr>
            <a:t>7</a:t>
          </a:r>
          <a:r>
            <a:rPr lang="de-AT" sz="1100"/>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1:I106"/>
  <sheetViews>
    <sheetView tabSelected="1" topLeftCell="A66" zoomScaleNormal="100" workbookViewId="0">
      <selection activeCell="B4" sqref="B4:F4"/>
    </sheetView>
  </sheetViews>
  <sheetFormatPr baseColWidth="10" defaultRowHeight="15" x14ac:dyDescent="0.25"/>
  <cols>
    <col min="1" max="1" width="48.5703125" style="1" customWidth="1"/>
    <col min="2" max="2" width="12.7109375" style="1" customWidth="1"/>
    <col min="3" max="3" width="2.28515625" style="1" customWidth="1"/>
    <col min="4" max="4" width="15" customWidth="1"/>
    <col min="5" max="5" width="2.28515625" customWidth="1"/>
    <col min="6" max="6" width="20.85546875" customWidth="1"/>
    <col min="8" max="8" width="2" hidden="1" customWidth="1"/>
  </cols>
  <sheetData>
    <row r="1" spans="1:7" ht="37.5" customHeight="1" x14ac:dyDescent="0.3">
      <c r="A1" s="158" t="s">
        <v>107</v>
      </c>
      <c r="B1" s="158"/>
      <c r="C1" s="158"/>
      <c r="D1" s="158"/>
      <c r="E1" s="158"/>
      <c r="F1" s="158"/>
    </row>
    <row r="3" spans="1:7" x14ac:dyDescent="0.25">
      <c r="A3" s="15" t="s">
        <v>23</v>
      </c>
      <c r="B3" s="15"/>
      <c r="C3" s="15"/>
      <c r="D3" s="16"/>
      <c r="E3" s="16"/>
      <c r="F3" s="16"/>
    </row>
    <row r="4" spans="1:7" ht="20.100000000000001" customHeight="1" x14ac:dyDescent="0.25">
      <c r="A4" s="17" t="s">
        <v>82</v>
      </c>
      <c r="B4" s="162"/>
      <c r="C4" s="162"/>
      <c r="D4" s="162"/>
      <c r="E4" s="162"/>
      <c r="F4" s="162"/>
    </row>
    <row r="5" spans="1:7" ht="20.100000000000001" customHeight="1" x14ac:dyDescent="0.25">
      <c r="A5" s="17" t="s">
        <v>83</v>
      </c>
      <c r="B5" s="105"/>
      <c r="C5" s="18"/>
      <c r="D5" s="19" t="s">
        <v>91</v>
      </c>
      <c r="E5" s="19"/>
      <c r="F5" s="19"/>
      <c r="G5" s="124"/>
    </row>
    <row r="6" spans="1:7" ht="24.75" x14ac:dyDescent="0.25">
      <c r="A6" s="17" t="s">
        <v>24</v>
      </c>
      <c r="B6" s="162"/>
      <c r="C6" s="162"/>
      <c r="D6" s="162"/>
      <c r="E6" s="162"/>
      <c r="F6" s="162"/>
    </row>
    <row r="7" spans="1:7" ht="24.75" x14ac:dyDescent="0.25">
      <c r="A7" s="17" t="s">
        <v>56</v>
      </c>
      <c r="B7" s="163"/>
      <c r="C7" s="163"/>
      <c r="D7" s="163"/>
      <c r="E7" s="163"/>
      <c r="F7" s="163"/>
    </row>
    <row r="8" spans="1:7" ht="45" customHeight="1" x14ac:dyDescent="0.25">
      <c r="A8" s="122" t="s">
        <v>77</v>
      </c>
      <c r="B8" s="164"/>
      <c r="C8" s="164"/>
      <c r="D8" s="164"/>
      <c r="E8" s="164"/>
      <c r="F8" s="164"/>
    </row>
    <row r="9" spans="1:7" x14ac:dyDescent="0.25">
      <c r="A9" s="161" t="s">
        <v>69</v>
      </c>
      <c r="B9" s="104"/>
      <c r="C9" s="107"/>
      <c r="D9" s="104"/>
      <c r="E9" s="107"/>
      <c r="F9" s="104"/>
    </row>
    <row r="10" spans="1:7" x14ac:dyDescent="0.25">
      <c r="A10" s="161"/>
      <c r="B10" s="105"/>
      <c r="C10" s="107"/>
      <c r="D10" s="105"/>
      <c r="E10" s="107"/>
      <c r="F10" s="105"/>
      <c r="G10" s="124"/>
    </row>
    <row r="11" spans="1:7" x14ac:dyDescent="0.25">
      <c r="A11" s="17" t="s">
        <v>52</v>
      </c>
      <c r="B11" s="107">
        <f>COUNT(B9:F10)</f>
        <v>0</v>
      </c>
      <c r="C11" s="18"/>
      <c r="D11" s="19"/>
      <c r="E11" s="19"/>
      <c r="F11" s="19"/>
      <c r="G11" s="124"/>
    </row>
    <row r="12" spans="1:7" x14ac:dyDescent="0.25">
      <c r="G12" s="124"/>
    </row>
    <row r="13" spans="1:7" ht="45" x14ac:dyDescent="0.25">
      <c r="A13" s="23" t="s">
        <v>57</v>
      </c>
      <c r="B13" s="23" t="s">
        <v>58</v>
      </c>
      <c r="C13" s="23"/>
      <c r="D13" s="23" t="s">
        <v>59</v>
      </c>
      <c r="E13" s="23"/>
      <c r="F13" s="24" t="s">
        <v>1</v>
      </c>
    </row>
    <row r="14" spans="1:7" ht="15.75" thickBot="1" x14ac:dyDescent="0.3">
      <c r="A14" s="159" t="s">
        <v>44</v>
      </c>
      <c r="B14" s="160"/>
      <c r="C14" s="160"/>
      <c r="D14" s="160"/>
      <c r="E14" s="160"/>
      <c r="F14" s="160"/>
    </row>
    <row r="15" spans="1:7" ht="38.25" thickBot="1" x14ac:dyDescent="0.3">
      <c r="A15" s="51" t="s">
        <v>98</v>
      </c>
      <c r="B15" s="165">
        <v>0</v>
      </c>
      <c r="C15" s="166"/>
      <c r="D15" s="55">
        <v>0</v>
      </c>
      <c r="E15" s="111"/>
      <c r="F15" s="25" t="s">
        <v>53</v>
      </c>
    </row>
    <row r="16" spans="1:7" ht="24" x14ac:dyDescent="0.25">
      <c r="A16" s="48" t="s">
        <v>68</v>
      </c>
      <c r="B16" s="167">
        <v>0</v>
      </c>
      <c r="C16" s="168"/>
      <c r="D16" s="56">
        <v>0</v>
      </c>
      <c r="E16" s="112"/>
      <c r="F16" s="102" t="s">
        <v>2</v>
      </c>
    </row>
    <row r="17" spans="1:9" ht="24" x14ac:dyDescent="0.25">
      <c r="A17" s="49" t="s">
        <v>60</v>
      </c>
      <c r="B17" s="167">
        <v>0</v>
      </c>
      <c r="C17" s="168"/>
      <c r="D17" s="56">
        <v>0</v>
      </c>
      <c r="E17" s="112"/>
      <c r="F17" s="102" t="s">
        <v>84</v>
      </c>
    </row>
    <row r="18" spans="1:9" x14ac:dyDescent="0.25">
      <c r="A18" s="48" t="s">
        <v>5</v>
      </c>
      <c r="B18" s="167">
        <v>0</v>
      </c>
      <c r="C18" s="168"/>
      <c r="D18" s="56">
        <v>0</v>
      </c>
      <c r="E18" s="112"/>
      <c r="F18" s="25" t="s">
        <v>8</v>
      </c>
    </row>
    <row r="19" spans="1:9" ht="27.75" customHeight="1" x14ac:dyDescent="0.25">
      <c r="A19" s="48" t="s">
        <v>70</v>
      </c>
      <c r="B19" s="167">
        <v>0</v>
      </c>
      <c r="C19" s="168"/>
      <c r="D19" s="56">
        <v>0</v>
      </c>
      <c r="E19" s="112"/>
      <c r="F19" s="25" t="s">
        <v>25</v>
      </c>
    </row>
    <row r="20" spans="1:9" x14ac:dyDescent="0.25">
      <c r="A20" s="48" t="s">
        <v>9</v>
      </c>
      <c r="B20" s="167">
        <v>0</v>
      </c>
      <c r="C20" s="168"/>
      <c r="D20" s="56">
        <v>0</v>
      </c>
      <c r="E20" s="112"/>
      <c r="F20" s="25" t="s">
        <v>6</v>
      </c>
    </row>
    <row r="21" spans="1:9" ht="24.75" x14ac:dyDescent="0.25">
      <c r="A21" s="48" t="s">
        <v>61</v>
      </c>
      <c r="B21" s="167">
        <v>0</v>
      </c>
      <c r="C21" s="168"/>
      <c r="D21" s="56">
        <v>0</v>
      </c>
      <c r="E21" s="112"/>
      <c r="F21" s="25" t="s">
        <v>6</v>
      </c>
    </row>
    <row r="22" spans="1:9" x14ac:dyDescent="0.25">
      <c r="A22" s="48" t="s">
        <v>3</v>
      </c>
      <c r="B22" s="167">
        <v>0</v>
      </c>
      <c r="C22" s="168"/>
      <c r="D22" s="56">
        <v>0</v>
      </c>
      <c r="E22" s="112"/>
      <c r="F22" s="25" t="s">
        <v>7</v>
      </c>
      <c r="G22" s="125"/>
    </row>
    <row r="23" spans="1:9" ht="24.75" x14ac:dyDescent="0.25">
      <c r="A23" s="48" t="s">
        <v>4</v>
      </c>
      <c r="B23" s="167">
        <v>0</v>
      </c>
      <c r="C23" s="168"/>
      <c r="D23" s="56">
        <v>0</v>
      </c>
      <c r="E23" s="112"/>
      <c r="F23" s="25" t="s">
        <v>7</v>
      </c>
    </row>
    <row r="24" spans="1:9" x14ac:dyDescent="0.25">
      <c r="A24" s="48" t="s">
        <v>10</v>
      </c>
      <c r="B24" s="167">
        <v>0</v>
      </c>
      <c r="C24" s="168"/>
      <c r="D24" s="56">
        <v>0</v>
      </c>
      <c r="E24" s="112"/>
      <c r="F24" s="25" t="s">
        <v>6</v>
      </c>
    </row>
    <row r="25" spans="1:9" x14ac:dyDescent="0.25">
      <c r="A25" s="48" t="s">
        <v>11</v>
      </c>
      <c r="B25" s="167">
        <v>0</v>
      </c>
      <c r="C25" s="168"/>
      <c r="D25" s="56">
        <v>0</v>
      </c>
      <c r="E25" s="112"/>
      <c r="F25" s="25" t="s">
        <v>25</v>
      </c>
    </row>
    <row r="26" spans="1:9" x14ac:dyDescent="0.25">
      <c r="A26" s="48" t="s">
        <v>12</v>
      </c>
      <c r="B26" s="167">
        <v>0</v>
      </c>
      <c r="C26" s="168"/>
      <c r="D26" s="56">
        <v>0</v>
      </c>
      <c r="E26" s="112"/>
      <c r="F26" s="25" t="s">
        <v>25</v>
      </c>
      <c r="G26" s="126"/>
    </row>
    <row r="27" spans="1:9" x14ac:dyDescent="0.25">
      <c r="A27" s="50" t="s">
        <v>54</v>
      </c>
      <c r="B27" s="176">
        <f>IF(B5="",0,FB!I20)</f>
        <v>0</v>
      </c>
      <c r="C27" s="177"/>
      <c r="D27" s="106"/>
      <c r="E27" s="113"/>
      <c r="F27" s="27" t="s">
        <v>75</v>
      </c>
    </row>
    <row r="28" spans="1:9" x14ac:dyDescent="0.25">
      <c r="A28" s="117" t="s">
        <v>73</v>
      </c>
      <c r="B28" s="179">
        <v>0</v>
      </c>
      <c r="C28" s="180"/>
      <c r="D28" s="118">
        <v>0</v>
      </c>
      <c r="E28" s="119"/>
      <c r="F28" s="120" t="s">
        <v>74</v>
      </c>
    </row>
    <row r="29" spans="1:9" ht="15.75" thickBot="1" x14ac:dyDescent="0.3">
      <c r="A29" s="14" t="s">
        <v>20</v>
      </c>
      <c r="B29" s="178">
        <f>SUM(B16:C27)-B28</f>
        <v>0</v>
      </c>
      <c r="C29" s="178"/>
      <c r="D29" s="57">
        <f>SUM(D16:D27)-D28</f>
        <v>0</v>
      </c>
      <c r="E29" s="114"/>
      <c r="F29" s="26"/>
    </row>
    <row r="30" spans="1:9" ht="15.75" thickTop="1" x14ac:dyDescent="0.25">
      <c r="A30" s="14"/>
      <c r="B30" s="14"/>
      <c r="C30" s="14"/>
      <c r="D30" s="26"/>
      <c r="E30" s="26"/>
      <c r="F30" s="26"/>
      <c r="I30" s="127"/>
    </row>
    <row r="31" spans="1:9" s="54" customFormat="1" ht="15.75" customHeight="1" thickBot="1" x14ac:dyDescent="0.25">
      <c r="A31" s="52" t="s">
        <v>21</v>
      </c>
      <c r="B31" s="171">
        <f>SUM(B29:D29)</f>
        <v>0</v>
      </c>
      <c r="C31" s="171"/>
      <c r="D31" s="171"/>
      <c r="E31" s="115"/>
      <c r="F31" s="53"/>
      <c r="G31" s="128"/>
    </row>
    <row r="32" spans="1:9" ht="15.75" thickTop="1" x14ac:dyDescent="0.25">
      <c r="A32" s="14"/>
      <c r="B32" s="29"/>
      <c r="C32" s="29"/>
      <c r="D32" s="30"/>
      <c r="E32" s="30"/>
      <c r="F32" s="26"/>
    </row>
    <row r="33" spans="1:6" x14ac:dyDescent="0.25">
      <c r="A33" s="6"/>
      <c r="B33" s="6"/>
      <c r="C33" s="6"/>
      <c r="D33" s="7"/>
      <c r="E33" s="7"/>
      <c r="F33" s="7"/>
    </row>
    <row r="34" spans="1:6" ht="15.75" thickBot="1" x14ac:dyDescent="0.3">
      <c r="A34" s="20" t="s">
        <v>92</v>
      </c>
      <c r="B34" s="21"/>
      <c r="C34" s="21"/>
      <c r="D34" s="22"/>
      <c r="E34" s="22"/>
      <c r="F34" s="22"/>
    </row>
    <row r="35" spans="1:6" ht="36.75" thickBot="1" x14ac:dyDescent="0.3">
      <c r="A35" s="31" t="s">
        <v>93</v>
      </c>
      <c r="B35" s="172">
        <f ca="1">IF(SozSt!B24&lt;=4,SozSt!B24,"")</f>
        <v>1</v>
      </c>
      <c r="C35" s="173"/>
      <c r="D35" s="32" t="str">
        <f ca="1">SozSt!B25</f>
        <v>Mindestbeitrag</v>
      </c>
      <c r="E35" s="116"/>
      <c r="F35" s="33"/>
    </row>
    <row r="36" spans="1:6" ht="12.75" customHeight="1" x14ac:dyDescent="0.25">
      <c r="A36" s="31"/>
      <c r="B36" s="181" t="str">
        <f ca="1">IF(AND(B5&gt;2,B35&gt;1),"ACHTUNG: Nur Staffelungsstufe 1 möglich","")</f>
        <v/>
      </c>
      <c r="C36" s="181"/>
      <c r="D36" s="181"/>
      <c r="E36" s="181"/>
      <c r="F36" s="181"/>
    </row>
    <row r="37" spans="1:6" ht="30" customHeight="1" x14ac:dyDescent="0.25">
      <c r="A37" s="187" t="s">
        <v>106</v>
      </c>
      <c r="B37" s="187"/>
      <c r="C37" s="187"/>
      <c r="D37" s="187"/>
      <c r="E37" s="187"/>
      <c r="F37" s="187"/>
    </row>
    <row r="38" spans="1:6" x14ac:dyDescent="0.25">
      <c r="A38" s="90"/>
      <c r="B38" s="90"/>
      <c r="C38" s="90"/>
      <c r="D38" s="90"/>
      <c r="E38" s="90"/>
      <c r="F38" s="90"/>
    </row>
    <row r="39" spans="1:6" x14ac:dyDescent="0.25">
      <c r="A39" s="93" t="s">
        <v>62</v>
      </c>
      <c r="B39" s="94"/>
      <c r="C39" s="94"/>
      <c r="D39" s="94"/>
      <c r="E39" s="94"/>
      <c r="F39" s="94"/>
    </row>
    <row r="40" spans="1:6" x14ac:dyDescent="0.25">
      <c r="A40" s="170" t="s">
        <v>85</v>
      </c>
      <c r="B40" s="170"/>
      <c r="C40" s="170"/>
      <c r="D40" s="170"/>
      <c r="E40" s="170"/>
      <c r="F40" s="170"/>
    </row>
    <row r="41" spans="1:6" x14ac:dyDescent="0.25">
      <c r="A41" s="170"/>
      <c r="B41" s="170"/>
      <c r="C41" s="170"/>
      <c r="D41" s="170"/>
      <c r="E41" s="170"/>
      <c r="F41" s="170"/>
    </row>
    <row r="42" spans="1:6" x14ac:dyDescent="0.25">
      <c r="A42" s="170"/>
      <c r="B42" s="170"/>
      <c r="C42" s="170"/>
      <c r="D42" s="170"/>
      <c r="E42" s="170"/>
      <c r="F42" s="170"/>
    </row>
    <row r="43" spans="1:6" x14ac:dyDescent="0.25">
      <c r="A43" s="170"/>
      <c r="B43" s="170"/>
      <c r="C43" s="170"/>
      <c r="D43" s="170"/>
      <c r="E43" s="170"/>
      <c r="F43" s="170"/>
    </row>
    <row r="44" spans="1:6" x14ac:dyDescent="0.25">
      <c r="A44" s="156"/>
      <c r="B44" s="152" t="s">
        <v>101</v>
      </c>
      <c r="C44" s="95"/>
      <c r="D44" s="175"/>
      <c r="E44" s="175"/>
      <c r="F44" s="175"/>
    </row>
    <row r="45" spans="1:6" x14ac:dyDescent="0.25">
      <c r="A45" s="96"/>
      <c r="B45" s="96"/>
      <c r="C45" s="96"/>
      <c r="D45" s="96"/>
      <c r="E45" s="96"/>
      <c r="F45" s="96"/>
    </row>
    <row r="46" spans="1:6" x14ac:dyDescent="0.25">
      <c r="A46" s="157"/>
      <c r="B46" s="94"/>
      <c r="C46" s="94"/>
      <c r="D46" s="193"/>
      <c r="E46" s="193"/>
      <c r="F46" s="193"/>
    </row>
    <row r="47" spans="1:6" x14ac:dyDescent="0.25">
      <c r="A47" s="131" t="s">
        <v>103</v>
      </c>
      <c r="B47" s="94"/>
      <c r="C47" s="94"/>
      <c r="D47" s="174" t="s">
        <v>104</v>
      </c>
      <c r="E47" s="174"/>
      <c r="F47" s="174"/>
    </row>
    <row r="48" spans="1:6" x14ac:dyDescent="0.25">
      <c r="A48" s="132"/>
      <c r="B48" s="94"/>
      <c r="C48" s="94"/>
      <c r="D48" s="132"/>
      <c r="E48" s="132"/>
      <c r="F48" s="132"/>
    </row>
    <row r="49" spans="1:8" x14ac:dyDescent="0.25">
      <c r="A49" s="132"/>
      <c r="B49" s="94"/>
      <c r="C49" s="94"/>
      <c r="D49" s="132"/>
      <c r="E49" s="132"/>
      <c r="F49" s="132"/>
    </row>
    <row r="50" spans="1:8" x14ac:dyDescent="0.25">
      <c r="A50" s="132"/>
      <c r="B50" s="94"/>
      <c r="C50" s="94"/>
      <c r="D50" s="132"/>
      <c r="E50" s="132"/>
      <c r="F50" s="132"/>
    </row>
    <row r="51" spans="1:8" ht="24" customHeight="1" x14ac:dyDescent="0.25">
      <c r="A51" s="196" t="s">
        <v>79</v>
      </c>
      <c r="B51" s="196"/>
      <c r="C51" s="196"/>
      <c r="D51" s="196"/>
      <c r="E51" s="196"/>
      <c r="F51" s="196"/>
    </row>
    <row r="52" spans="1:8" x14ac:dyDescent="0.25">
      <c r="A52" s="132"/>
      <c r="B52" s="94"/>
      <c r="C52" s="94"/>
      <c r="D52" s="169"/>
      <c r="E52" s="169"/>
      <c r="F52" s="169"/>
    </row>
    <row r="53" spans="1:8" x14ac:dyDescent="0.25">
      <c r="A53" s="97"/>
      <c r="B53" s="97"/>
      <c r="C53" s="97"/>
      <c r="D53" s="98"/>
      <c r="E53" s="98"/>
      <c r="F53" s="99"/>
    </row>
    <row r="54" spans="1:8" x14ac:dyDescent="0.25">
      <c r="A54" s="9"/>
      <c r="B54" s="9"/>
      <c r="C54" s="9"/>
      <c r="D54" s="10"/>
      <c r="E54" s="10"/>
      <c r="F54" s="8"/>
    </row>
    <row r="55" spans="1:8" x14ac:dyDescent="0.25">
      <c r="A55" s="9"/>
      <c r="B55" s="9"/>
      <c r="C55" s="9"/>
      <c r="D55" s="10"/>
      <c r="E55" s="10"/>
      <c r="F55" s="8"/>
    </row>
    <row r="56" spans="1:8" ht="15.75" customHeight="1" x14ac:dyDescent="0.25">
      <c r="A56" s="91" t="s">
        <v>100</v>
      </c>
      <c r="B56" s="11"/>
      <c r="C56" s="11"/>
      <c r="D56" s="154"/>
      <c r="E56" s="11"/>
      <c r="F56" s="150" t="s">
        <v>101</v>
      </c>
      <c r="H56" s="151" t="s">
        <v>102</v>
      </c>
    </row>
    <row r="57" spans="1:8" ht="15.75" customHeight="1" x14ac:dyDescent="0.25">
      <c r="A57" s="91"/>
      <c r="B57" s="11"/>
      <c r="C57" s="11"/>
      <c r="D57" s="11"/>
      <c r="E57" s="11"/>
      <c r="F57" s="11"/>
      <c r="H57" s="1"/>
    </row>
    <row r="58" spans="1:8" x14ac:dyDescent="0.25">
      <c r="A58" s="11"/>
      <c r="B58" s="6"/>
      <c r="C58" s="6"/>
      <c r="D58" s="7"/>
      <c r="E58" s="7"/>
      <c r="F58" s="7"/>
    </row>
    <row r="59" spans="1:8" ht="15" customHeight="1" x14ac:dyDescent="0.25">
      <c r="A59" s="184"/>
      <c r="B59" s="184"/>
      <c r="C59" s="184"/>
      <c r="D59" s="184"/>
      <c r="E59" s="184"/>
      <c r="F59" s="184"/>
    </row>
    <row r="60" spans="1:8" ht="15" customHeight="1" x14ac:dyDescent="0.25">
      <c r="A60" s="185" t="s">
        <v>99</v>
      </c>
      <c r="B60" s="185"/>
      <c r="C60" s="185"/>
      <c r="D60" s="185"/>
      <c r="E60" s="185"/>
      <c r="F60" s="185"/>
    </row>
    <row r="61" spans="1:8" x14ac:dyDescent="0.25">
      <c r="A61" s="11"/>
      <c r="B61" s="92"/>
      <c r="C61" s="92"/>
      <c r="D61" s="92"/>
      <c r="E61" s="92"/>
      <c r="F61" s="92"/>
    </row>
    <row r="62" spans="1:8" x14ac:dyDescent="0.25">
      <c r="A62" s="11"/>
      <c r="B62" s="92"/>
      <c r="C62" s="92"/>
      <c r="D62" s="92"/>
      <c r="E62" s="92"/>
      <c r="F62" s="92"/>
    </row>
    <row r="63" spans="1:8" x14ac:dyDescent="0.25">
      <c r="A63" s="11"/>
      <c r="B63" s="92"/>
      <c r="C63" s="92"/>
      <c r="D63" s="92"/>
      <c r="E63" s="92"/>
      <c r="F63" s="92"/>
    </row>
    <row r="64" spans="1:8" x14ac:dyDescent="0.25">
      <c r="A64" s="189" t="s">
        <v>86</v>
      </c>
      <c r="B64" s="189"/>
      <c r="C64" s="189"/>
      <c r="D64" s="189"/>
      <c r="E64" s="189"/>
      <c r="F64" s="189"/>
    </row>
    <row r="65" spans="1:6" x14ac:dyDescent="0.25">
      <c r="A65" s="11"/>
      <c r="B65" s="4"/>
      <c r="C65" s="4"/>
      <c r="D65" s="4"/>
      <c r="E65" s="4"/>
      <c r="F65" s="4"/>
    </row>
    <row r="66" spans="1:6" ht="19.5" x14ac:dyDescent="0.3">
      <c r="A66" s="158" t="s">
        <v>45</v>
      </c>
      <c r="B66" s="158"/>
      <c r="C66" s="158"/>
      <c r="D66" s="158"/>
      <c r="E66" s="158"/>
      <c r="F66" s="158"/>
    </row>
    <row r="67" spans="1:6" x14ac:dyDescent="0.25">
      <c r="A67" s="11"/>
      <c r="B67" s="4"/>
      <c r="C67" s="4"/>
      <c r="D67" s="4"/>
      <c r="E67" s="4"/>
      <c r="F67" s="4"/>
    </row>
    <row r="68" spans="1:6" s="2" customFormat="1" x14ac:dyDescent="0.25">
      <c r="A68" s="3" t="s">
        <v>87</v>
      </c>
    </row>
    <row r="69" spans="1:6" s="2" customFormat="1" ht="15" customHeight="1" x14ac:dyDescent="0.25">
      <c r="A69" s="188" t="s">
        <v>108</v>
      </c>
      <c r="B69" s="188"/>
      <c r="C69" s="188"/>
      <c r="D69" s="188"/>
      <c r="E69" s="188"/>
      <c r="F69" s="188"/>
    </row>
    <row r="70" spans="1:6" s="2" customFormat="1" x14ac:dyDescent="0.25">
      <c r="A70" s="188"/>
      <c r="B70" s="188"/>
      <c r="C70" s="188"/>
      <c r="D70" s="188"/>
      <c r="E70" s="188"/>
      <c r="F70" s="188"/>
    </row>
    <row r="71" spans="1:6" s="2" customFormat="1" x14ac:dyDescent="0.25">
      <c r="A71" s="188"/>
      <c r="B71" s="188"/>
      <c r="C71" s="188"/>
      <c r="D71" s="188"/>
      <c r="E71" s="188"/>
      <c r="F71" s="188"/>
    </row>
    <row r="72" spans="1:6" s="2" customFormat="1" x14ac:dyDescent="0.25">
      <c r="A72" s="188"/>
      <c r="B72" s="188"/>
      <c r="C72" s="188"/>
      <c r="D72" s="188"/>
      <c r="E72" s="188"/>
      <c r="F72" s="188"/>
    </row>
    <row r="73" spans="1:6" s="2" customFormat="1" x14ac:dyDescent="0.25">
      <c r="A73" s="188"/>
      <c r="B73" s="188"/>
      <c r="C73" s="188"/>
      <c r="D73" s="188"/>
      <c r="E73" s="188"/>
      <c r="F73" s="188"/>
    </row>
    <row r="74" spans="1:6" s="2" customFormat="1" x14ac:dyDescent="0.25">
      <c r="A74" s="188"/>
      <c r="B74" s="188"/>
      <c r="C74" s="188"/>
      <c r="D74" s="188"/>
      <c r="E74" s="188"/>
      <c r="F74" s="188"/>
    </row>
    <row r="75" spans="1:6" s="2" customFormat="1" x14ac:dyDescent="0.25">
      <c r="A75" s="188"/>
      <c r="B75" s="188"/>
      <c r="C75" s="188"/>
      <c r="D75" s="188"/>
      <c r="E75" s="188"/>
      <c r="F75" s="188"/>
    </row>
    <row r="76" spans="1:6" s="2" customFormat="1" x14ac:dyDescent="0.25">
      <c r="A76" s="5"/>
      <c r="B76" s="5"/>
      <c r="C76" s="5"/>
      <c r="D76" s="5"/>
      <c r="E76" s="5"/>
      <c r="F76" s="5"/>
    </row>
    <row r="77" spans="1:6" s="2" customFormat="1" ht="18" thickBot="1" x14ac:dyDescent="0.3">
      <c r="A77" s="103" t="s">
        <v>71</v>
      </c>
      <c r="B77" s="5"/>
      <c r="C77" s="5"/>
      <c r="D77" s="5"/>
      <c r="E77" s="5"/>
      <c r="F77" s="5"/>
    </row>
    <row r="78" spans="1:6" s="2" customFormat="1" ht="32.25" customHeight="1" thickBot="1" x14ac:dyDescent="0.3">
      <c r="A78" s="190" t="s">
        <v>88</v>
      </c>
      <c r="B78" s="183"/>
      <c r="C78" s="183"/>
      <c r="D78" s="183"/>
      <c r="E78" s="183"/>
      <c r="F78" s="183"/>
    </row>
    <row r="79" spans="1:6" s="2" customFormat="1" ht="32.25" customHeight="1" thickBot="1" x14ac:dyDescent="0.3">
      <c r="A79" s="190" t="s">
        <v>72</v>
      </c>
      <c r="B79" s="183"/>
      <c r="C79" s="183"/>
      <c r="D79" s="183"/>
      <c r="E79" s="183"/>
      <c r="F79" s="183"/>
    </row>
    <row r="80" spans="1:6" s="2" customFormat="1" ht="99" customHeight="1" thickBot="1" x14ac:dyDescent="0.3">
      <c r="A80" s="190" t="s">
        <v>89</v>
      </c>
      <c r="B80" s="183"/>
      <c r="C80" s="183"/>
      <c r="D80" s="183"/>
      <c r="E80" s="183"/>
      <c r="F80" s="183"/>
    </row>
    <row r="81" spans="1:8" s="2" customFormat="1" ht="15.75" thickBot="1" x14ac:dyDescent="0.3">
      <c r="A81" s="182" t="s">
        <v>80</v>
      </c>
      <c r="B81" s="183"/>
      <c r="C81" s="183"/>
      <c r="D81" s="183"/>
      <c r="E81" s="183"/>
      <c r="F81" s="183"/>
    </row>
    <row r="82" spans="1:8" s="2" customFormat="1" x14ac:dyDescent="0.25">
      <c r="A82" s="5"/>
      <c r="B82" s="5"/>
      <c r="C82" s="5"/>
      <c r="D82" s="5"/>
      <c r="E82" s="5"/>
      <c r="F82" s="5"/>
    </row>
    <row r="83" spans="1:8" s="2" customFormat="1" x14ac:dyDescent="0.25">
      <c r="A83" s="13"/>
      <c r="B83" s="13"/>
      <c r="C83" s="13"/>
      <c r="D83" s="13"/>
      <c r="E83" s="13"/>
      <c r="F83" s="13"/>
    </row>
    <row r="84" spans="1:8" x14ac:dyDescent="0.25">
      <c r="A84" s="15" t="s">
        <v>82</v>
      </c>
      <c r="B84" s="195">
        <f>B4</f>
        <v>0</v>
      </c>
      <c r="C84" s="195"/>
      <c r="D84" s="195"/>
      <c r="E84" s="195"/>
      <c r="F84" s="195"/>
    </row>
    <row r="85" spans="1:8" x14ac:dyDescent="0.25">
      <c r="A85" s="28" t="s">
        <v>13</v>
      </c>
      <c r="B85" s="108">
        <f>B5</f>
        <v>0</v>
      </c>
      <c r="C85" s="28"/>
      <c r="D85" s="16"/>
      <c r="E85" s="16"/>
      <c r="F85" s="16"/>
    </row>
    <row r="86" spans="1:8" s="2" customFormat="1" x14ac:dyDescent="0.25">
      <c r="A86" s="43" t="s">
        <v>46</v>
      </c>
      <c r="B86" s="109"/>
      <c r="C86" s="133"/>
      <c r="D86" s="43"/>
      <c r="E86" s="43"/>
      <c r="F86" s="44"/>
    </row>
    <row r="87" spans="1:8" s="2" customFormat="1" ht="27" hidden="1" x14ac:dyDescent="0.25">
      <c r="A87" s="139" t="s">
        <v>95</v>
      </c>
      <c r="B87" s="140">
        <f>ROUNDUP(B86,0)</f>
        <v>0</v>
      </c>
      <c r="C87" s="133"/>
      <c r="D87" s="43"/>
      <c r="E87" s="43"/>
      <c r="F87" s="44"/>
    </row>
    <row r="88" spans="1:8" s="2" customFormat="1" x14ac:dyDescent="0.25">
      <c r="A88" s="43" t="s">
        <v>50</v>
      </c>
      <c r="B88" s="110"/>
      <c r="C88" s="134"/>
      <c r="D88" s="43"/>
      <c r="E88" s="43"/>
      <c r="F88" s="44"/>
    </row>
    <row r="89" spans="1:8" s="2" customFormat="1" x14ac:dyDescent="0.25">
      <c r="A89" s="43"/>
      <c r="B89" s="47"/>
      <c r="C89" s="47"/>
      <c r="D89" s="43"/>
      <c r="E89" s="43"/>
      <c r="F89" s="44"/>
    </row>
    <row r="90" spans="1:8" s="2" customFormat="1" ht="30" x14ac:dyDescent="0.25">
      <c r="A90" s="43" t="s">
        <v>90</v>
      </c>
      <c r="B90" s="137" t="e">
        <f ca="1">TK!A42</f>
        <v>#N/A</v>
      </c>
      <c r="C90" s="43"/>
      <c r="D90" s="43"/>
      <c r="E90" s="43"/>
      <c r="F90" s="44"/>
    </row>
    <row r="91" spans="1:8" s="2" customFormat="1" ht="15.75" thickBot="1" x14ac:dyDescent="0.3">
      <c r="A91" s="5"/>
      <c r="B91" s="45"/>
      <c r="C91" s="45"/>
      <c r="D91" s="5"/>
      <c r="E91" s="5"/>
    </row>
    <row r="92" spans="1:8" s="2" customFormat="1" x14ac:dyDescent="0.25">
      <c r="A92" s="34"/>
      <c r="B92" s="35"/>
      <c r="C92" s="35"/>
      <c r="D92" s="35"/>
      <c r="E92" s="35"/>
      <c r="F92" s="35"/>
    </row>
    <row r="93" spans="1:8" s="2" customFormat="1" x14ac:dyDescent="0.25">
      <c r="A93" s="36"/>
      <c r="B93" s="37" t="s">
        <v>22</v>
      </c>
      <c r="C93" s="37"/>
      <c r="D93" s="37" t="s">
        <v>0</v>
      </c>
      <c r="E93" s="37"/>
      <c r="F93" s="37"/>
    </row>
    <row r="94" spans="1:8" ht="28.5" customHeight="1" x14ac:dyDescent="0.25">
      <c r="A94" s="38" t="s">
        <v>26</v>
      </c>
      <c r="B94" s="186">
        <f ca="1">B35</f>
        <v>1</v>
      </c>
      <c r="C94" s="186"/>
      <c r="D94" s="39" t="e">
        <f ca="1">IF(B88&gt;B90,B90,B88)</f>
        <v>#N/A</v>
      </c>
      <c r="E94" s="39"/>
      <c r="F94" s="191" t="str">
        <f ca="1">D35</f>
        <v>Mindestbeitrag</v>
      </c>
    </row>
    <row r="95" spans="1:8" s="143" customFormat="1" ht="45" hidden="1" customHeight="1" x14ac:dyDescent="0.25">
      <c r="A95" s="146" t="s">
        <v>97</v>
      </c>
      <c r="B95" s="186"/>
      <c r="C95" s="186"/>
      <c r="D95" s="147" t="e">
        <f ca="1">IF(B85&lt;5,IF(B94="",0,IF(B94=1,LOOKUP(B87,TK!$H$3:$H$38,TK!F3:F38),D94*VALUE(LEFT(F94,3)))),IF(B94="",0,IF(B94=1,LOOKUP(B87,TK!$H$3:$H$38,TK!G3:G38),D94*VALUE(LEFT(F94,3)))))</f>
        <v>#N/A</v>
      </c>
      <c r="E95" s="147"/>
      <c r="F95" s="191"/>
      <c r="H95" s="144"/>
    </row>
    <row r="96" spans="1:8" s="148" customFormat="1" x14ac:dyDescent="0.25">
      <c r="A96" s="141" t="s">
        <v>96</v>
      </c>
      <c r="B96" s="186"/>
      <c r="C96" s="186"/>
      <c r="D96" s="142" t="e">
        <f ca="1">IF(AND(D95&lt;20,B94&gt;1),20,D95)</f>
        <v>#N/A</v>
      </c>
      <c r="E96" s="147"/>
      <c r="F96" s="191"/>
      <c r="H96" s="149"/>
    </row>
    <row r="97" spans="1:6" ht="29.25" customHeight="1" thickBot="1" x14ac:dyDescent="0.3">
      <c r="A97" s="46" t="s">
        <v>49</v>
      </c>
      <c r="B97" s="186"/>
      <c r="C97" s="186"/>
      <c r="D97" s="145" t="e">
        <f ca="1">IF(F94="kein Anspruch",0,D94-D96)</f>
        <v>#N/A</v>
      </c>
      <c r="E97" s="39"/>
      <c r="F97" s="123"/>
    </row>
    <row r="98" spans="1:6" ht="16.5" thickTop="1" thickBot="1" x14ac:dyDescent="0.3">
      <c r="A98" s="40"/>
      <c r="B98" s="41"/>
      <c r="C98" s="41"/>
      <c r="D98" s="42"/>
      <c r="E98" s="42"/>
      <c r="F98" s="42"/>
    </row>
    <row r="100" spans="1:6" x14ac:dyDescent="0.25">
      <c r="D100" s="155"/>
      <c r="F100" s="153" t="s">
        <v>101</v>
      </c>
    </row>
    <row r="101" spans="1:6" x14ac:dyDescent="0.25">
      <c r="A101" s="194"/>
      <c r="B101" s="194"/>
    </row>
    <row r="102" spans="1:6" x14ac:dyDescent="0.25">
      <c r="A102" s="192" t="s">
        <v>105</v>
      </c>
      <c r="B102" s="192"/>
    </row>
    <row r="103" spans="1:6" ht="26.25" customHeight="1" x14ac:dyDescent="0.25">
      <c r="A103" s="192" t="s">
        <v>63</v>
      </c>
      <c r="B103" s="192"/>
    </row>
    <row r="105" spans="1:6" x14ac:dyDescent="0.25">
      <c r="A105" s="12"/>
    </row>
    <row r="106" spans="1:6" x14ac:dyDescent="0.25">
      <c r="A106" s="12"/>
    </row>
  </sheetData>
  <sheetProtection algorithmName="SHA-512" hashValue="CY0UkrQatt1/mTDZBC6504lDOB2WhWxZKBYxEh0N5LRRrCf59wPlwCWSrV8eZEgZMM2IbGp88Dw8NsM0Q/Gozw==" saltValue="+0bM+r2+EwEGLRONP5Caxw==" spinCount="100000" sheet="1" objects="1" scenarios="1" selectLockedCells="1"/>
  <mergeCells count="47">
    <mergeCell ref="A103:B103"/>
    <mergeCell ref="D46:F46"/>
    <mergeCell ref="A101:B101"/>
    <mergeCell ref="A102:B102"/>
    <mergeCell ref="B84:F84"/>
    <mergeCell ref="A51:F51"/>
    <mergeCell ref="B36:F36"/>
    <mergeCell ref="A81:F81"/>
    <mergeCell ref="A59:F59"/>
    <mergeCell ref="A60:F60"/>
    <mergeCell ref="B94:C97"/>
    <mergeCell ref="A37:F37"/>
    <mergeCell ref="A69:F75"/>
    <mergeCell ref="A64:F64"/>
    <mergeCell ref="A79:F79"/>
    <mergeCell ref="A80:F80"/>
    <mergeCell ref="A66:F66"/>
    <mergeCell ref="A78:F78"/>
    <mergeCell ref="F94:F96"/>
    <mergeCell ref="B20:C20"/>
    <mergeCell ref="B21:C21"/>
    <mergeCell ref="D52:F52"/>
    <mergeCell ref="A40:F43"/>
    <mergeCell ref="B22:C22"/>
    <mergeCell ref="B23:C23"/>
    <mergeCell ref="B31:D31"/>
    <mergeCell ref="B35:C35"/>
    <mergeCell ref="D47:F47"/>
    <mergeCell ref="D44:F44"/>
    <mergeCell ref="B24:C24"/>
    <mergeCell ref="B25:C25"/>
    <mergeCell ref="B26:C26"/>
    <mergeCell ref="B27:C27"/>
    <mergeCell ref="B29:C29"/>
    <mergeCell ref="B28:C28"/>
    <mergeCell ref="B15:C15"/>
    <mergeCell ref="B16:C16"/>
    <mergeCell ref="B17:C17"/>
    <mergeCell ref="B18:C18"/>
    <mergeCell ref="B19:C19"/>
    <mergeCell ref="A1:F1"/>
    <mergeCell ref="A14:F14"/>
    <mergeCell ref="A9:A10"/>
    <mergeCell ref="B6:F6"/>
    <mergeCell ref="B7:F7"/>
    <mergeCell ref="B4:F4"/>
    <mergeCell ref="B8:F8"/>
  </mergeCells>
  <conditionalFormatting sqref="A44">
    <cfRule type="expression" dxfId="3" priority="3">
      <formula>ISBLANK($A$44)</formula>
    </cfRule>
  </conditionalFormatting>
  <conditionalFormatting sqref="D56">
    <cfRule type="expression" dxfId="2" priority="4">
      <formula>ISBLANK($D$56)</formula>
    </cfRule>
  </conditionalFormatting>
  <conditionalFormatting sqref="D100">
    <cfRule type="expression" dxfId="1" priority="1">
      <formula>ISBLANK($D$100)</formula>
    </cfRule>
  </conditionalFormatting>
  <conditionalFormatting sqref="D44:F44">
    <cfRule type="expression" dxfId="0" priority="2">
      <formula>ISBLANK($D$44)</formula>
    </cfRule>
  </conditionalFormatting>
  <dataValidations count="12">
    <dataValidation type="whole" showInputMessage="1" showErrorMessage="1" errorTitle="Angabe Prüfen" error="Es wird nur eine Eingabe zwischen 0 und 5 akzeptiert." promptTitle="Alter des Kindes" prompt="Bitte das Alter des Kindes in der Kinderbetreuung eintragen (lt. Stichtag 31.08.)" sqref="C5" xr:uid="{00000000-0002-0000-0000-000000000000}">
      <formula1>0</formula1>
      <formula2>5</formula2>
    </dataValidation>
    <dataValidation type="textLength" operator="greaterThan" showInputMessage="1" showErrorMessage="1" errorTitle="Angabe unzureichend" error="Bitte die Eingabe überprüfen." promptTitle="Name des Kindes" prompt="Bitte den Vor- und Zuname des Kindes in der Kinderbetreuung eingeben" sqref="B4:C4" xr:uid="{00000000-0002-0000-0000-000001000000}">
      <formula1>3</formula1>
    </dataValidation>
    <dataValidation type="textLength" operator="greaterThan" showInputMessage="1" showErrorMessage="1" errorTitle="Angabe unzureichend" error="Bitte die Eingabe überprüfen." promptTitle="1. Erziehungsberechte/r" prompt="Bitte Vor- und Zuname der/der 1. Erziehungsberechten eingeben." sqref="B6:C6" xr:uid="{00000000-0002-0000-0000-000002000000}">
      <formula1>3</formula1>
    </dataValidation>
    <dataValidation operator="greaterThan" allowBlank="1" showInputMessage="1" showErrorMessage="1" errorTitle="Angabe unzureichend" error="Bitte die Eingabe überprüfen." promptTitle="2. Erziehungsberechte/r" prompt="Bitte Vor- und Zuname der/der 2. Erziehungsberechten eingeben." sqref="B7:B8 C7" xr:uid="{00000000-0002-0000-0000-000003000000}"/>
    <dataValidation type="decimal" showInputMessage="1" showErrorMessage="1" errorTitle="Eingabe ungültig" error="Bitte einen gültigen Wert von 15 bis 45 eingeben." promptTitle="Betreuungsstunden" prompt="Bitte Betreuungsausmaß pro Woche in Stunden eingeben." sqref="C86:C87" xr:uid="{00000000-0002-0000-0000-000004000000}">
      <formula1>15</formula1>
      <formula2>45</formula2>
    </dataValidation>
    <dataValidation type="decimal" operator="greaterThanOrEqual" showInputMessage="1" showErrorMessage="1" errorTitle="Eingabe ungültig" error="Bitte einen gültigen Betrag eingeben." promptTitle="Elternbeitrag" prompt="Bitte aktuellen Elternbeitrag in € pro Monat eingeben." sqref="C88" xr:uid="{00000000-0002-0000-0000-000005000000}">
      <formula1>0</formula1>
    </dataValidation>
    <dataValidation type="whole" showInputMessage="1" showErrorMessage="1" errorTitle="Angabe ungültig" error="Bitte einen gültigen Wert zwischen 0 und 27 eingeben." promptTitle="Alter des Geschwisters" prompt="Bitte das Alter des Geschwisters eingeben." sqref="B9:F10" xr:uid="{00000000-0002-0000-0000-000006000000}">
      <formula1>0</formula1>
      <formula2>27</formula2>
    </dataValidation>
    <dataValidation type="whole" errorStyle="information" operator="notBetween" showInputMessage="1" showErrorMessage="1" errorTitle="Wichtige Information!" error="Kinder ab 3 Jahren können nur bei Bezug von Sozialhilfe oder Wohnbeihilfe bzw. bei einem Einkommen nach Staffelungsstufe 1 die soziale Staffelung in Anspruch nehmen." sqref="B5" xr:uid="{00000000-0002-0000-0000-000007000000}">
      <formula1>3</formula1>
      <formula2>5</formula2>
    </dataValidation>
    <dataValidation type="decimal" showInputMessage="1" showErrorMessage="1" errorTitle="Eingabe ungültig" error="Bitte einen gültigen Wert von 10 bis 45 eingeben." promptTitle="Betreuungsstunden" prompt="Bitte Betreuungsausmaß pro Woche in Stunden eingeben." sqref="B87" xr:uid="{00000000-0002-0000-0000-000008000000}">
      <formula1>10</formula1>
      <formula2>45</formula2>
    </dataValidation>
    <dataValidation type="decimal" operator="greaterThanOrEqual" showInputMessage="1" showErrorMessage="1" errorTitle="Eingabe ungültig" error="Bitte einen gültigen Betrag eingeben." sqref="B88" xr:uid="{00000000-0002-0000-0000-000009000000}">
      <formula1>0</formula1>
    </dataValidation>
    <dataValidation type="decimal" showInputMessage="1" showErrorMessage="1" errorTitle="Eingabe ungültig" error="Bitte einen gültigen Wert von 10 bis 45 eingeben." sqref="B86" xr:uid="{00000000-0002-0000-0000-00000A000000}">
      <formula1>10</formula1>
      <formula2>45</formula2>
    </dataValidation>
    <dataValidation type="list" allowBlank="1" showInputMessage="1" showErrorMessage="1" sqref="D56 A44 D44:F44 D100" xr:uid="{00000000-0002-0000-0000-00000B000000}">
      <formula1>$H$55:$H$56</formula1>
    </dataValidation>
  </dataValidations>
  <pageMargins left="0.17" right="0.17" top="0.51181102362204722" bottom="0.59055118110236227" header="0.51181102362204722" footer="0.62992125984251968"/>
  <pageSetup paperSize="9" scale="99" orientation="portrait" r:id="rId1"/>
  <rowBreaks count="2" manualBreakCount="2">
    <brk id="37" max="16383" man="1"/>
    <brk id="6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I28"/>
  <sheetViews>
    <sheetView workbookViewId="0">
      <selection activeCell="I4" sqref="I4"/>
    </sheetView>
  </sheetViews>
  <sheetFormatPr baseColWidth="10" defaultColWidth="11.42578125" defaultRowHeight="15" x14ac:dyDescent="0.25"/>
  <cols>
    <col min="1" max="1" width="16.5703125" style="58" customWidth="1"/>
    <col min="2" max="2" width="9.7109375" style="58" bestFit="1" customWidth="1"/>
    <col min="3" max="16384" width="11.42578125" style="58"/>
  </cols>
  <sheetData>
    <row r="1" spans="1:9" ht="76.5" customHeight="1" x14ac:dyDescent="0.25">
      <c r="A1" s="198" t="s">
        <v>109</v>
      </c>
      <c r="B1" s="198"/>
      <c r="C1" s="198"/>
      <c r="D1" s="198"/>
      <c r="E1" s="198"/>
      <c r="F1" s="198"/>
    </row>
    <row r="2" spans="1:9" ht="15.75" thickBot="1" x14ac:dyDescent="0.3">
      <c r="A2" s="59"/>
      <c r="B2" s="59"/>
    </row>
    <row r="3" spans="1:9" ht="30.75" thickBot="1" x14ac:dyDescent="0.3">
      <c r="A3" s="60" t="s">
        <v>13</v>
      </c>
      <c r="B3" s="61"/>
      <c r="C3" s="61" t="s">
        <v>14</v>
      </c>
    </row>
    <row r="4" spans="1:9" ht="15.75" thickBot="1" x14ac:dyDescent="0.3">
      <c r="A4" s="60" t="s">
        <v>15</v>
      </c>
      <c r="B4" s="61">
        <v>0</v>
      </c>
      <c r="C4" s="62">
        <v>138.4</v>
      </c>
    </row>
    <row r="5" spans="1:9" ht="15.75" thickBot="1" x14ac:dyDescent="0.3">
      <c r="A5" s="60" t="s">
        <v>16</v>
      </c>
      <c r="B5" s="61">
        <v>3</v>
      </c>
      <c r="C5" s="62">
        <v>148</v>
      </c>
    </row>
    <row r="6" spans="1:9" ht="15.75" thickBot="1" x14ac:dyDescent="0.3">
      <c r="A6" s="60" t="s">
        <v>17</v>
      </c>
      <c r="B6" s="61">
        <v>10</v>
      </c>
      <c r="C6" s="62">
        <v>171.8</v>
      </c>
    </row>
    <row r="7" spans="1:9" ht="15.75" thickBot="1" x14ac:dyDescent="0.3">
      <c r="A7" s="60" t="s">
        <v>18</v>
      </c>
      <c r="B7" s="61">
        <v>19</v>
      </c>
      <c r="C7" s="62">
        <v>200.4</v>
      </c>
    </row>
    <row r="8" spans="1:9" ht="15.75" thickBot="1" x14ac:dyDescent="0.3">
      <c r="A8" s="59"/>
      <c r="B8" s="63"/>
    </row>
    <row r="9" spans="1:9" ht="15.75" thickBot="1" x14ac:dyDescent="0.3">
      <c r="A9" s="60" t="s">
        <v>30</v>
      </c>
      <c r="B9" s="61">
        <v>2</v>
      </c>
      <c r="C9" s="62">
        <v>8.6</v>
      </c>
    </row>
    <row r="10" spans="1:9" ht="15.75" thickBot="1" x14ac:dyDescent="0.3">
      <c r="A10" s="60" t="s">
        <v>28</v>
      </c>
      <c r="B10" s="61">
        <v>3</v>
      </c>
      <c r="C10" s="62">
        <v>21.1</v>
      </c>
    </row>
    <row r="11" spans="1:9" ht="15.75" thickBot="1" x14ac:dyDescent="0.3">
      <c r="A11" s="60" t="s">
        <v>64</v>
      </c>
      <c r="B11" s="61">
        <v>4</v>
      </c>
      <c r="C11" s="62">
        <v>32.1</v>
      </c>
    </row>
    <row r="12" spans="1:9" ht="15.75" thickBot="1" x14ac:dyDescent="0.3">
      <c r="A12" s="60" t="s">
        <v>65</v>
      </c>
      <c r="B12" s="61">
        <v>5</v>
      </c>
      <c r="C12" s="62">
        <v>38.9</v>
      </c>
    </row>
    <row r="13" spans="1:9" ht="15.75" thickBot="1" x14ac:dyDescent="0.3">
      <c r="A13" s="60" t="s">
        <v>66</v>
      </c>
      <c r="B13" s="61">
        <v>6</v>
      </c>
      <c r="C13" s="62">
        <v>43.4</v>
      </c>
    </row>
    <row r="14" spans="1:9" ht="15.75" thickBot="1" x14ac:dyDescent="0.3">
      <c r="A14" s="60" t="s">
        <v>67</v>
      </c>
      <c r="B14" s="61">
        <v>7</v>
      </c>
      <c r="C14" s="62">
        <v>63.1</v>
      </c>
    </row>
    <row r="15" spans="1:9" ht="15.75" thickBot="1" x14ac:dyDescent="0.3">
      <c r="A15" s="59"/>
      <c r="B15" s="59"/>
    </row>
    <row r="16" spans="1:9" ht="15.75" thickBot="1" x14ac:dyDescent="0.3">
      <c r="A16" s="60" t="s">
        <v>31</v>
      </c>
      <c r="B16" s="61">
        <v>1</v>
      </c>
      <c r="C16" s="61">
        <v>2</v>
      </c>
      <c r="D16" s="61">
        <v>3</v>
      </c>
      <c r="E16" s="61">
        <v>4</v>
      </c>
      <c r="F16" s="61">
        <v>5</v>
      </c>
      <c r="G16" s="61">
        <v>6</v>
      </c>
      <c r="H16" s="61">
        <v>7</v>
      </c>
      <c r="I16" s="61"/>
    </row>
    <row r="17" spans="1:9" ht="15.75" thickBot="1" x14ac:dyDescent="0.3">
      <c r="A17" s="64" t="s">
        <v>13</v>
      </c>
      <c r="B17" s="100">
        <f>Einkommenserh.!B5</f>
        <v>0</v>
      </c>
      <c r="C17" s="100" t="str">
        <f>IF(Einkommenserh.!B9="","",Einkommenserh.!B9)</f>
        <v/>
      </c>
      <c r="D17" s="100" t="str">
        <f>IF(Einkommenserh.!D9="","",Einkommenserh.!D9)</f>
        <v/>
      </c>
      <c r="E17" s="100" t="str">
        <f>IF(Einkommenserh.!F9="","",Einkommenserh.!F9)</f>
        <v/>
      </c>
      <c r="F17" s="100" t="str">
        <f>IF(Einkommenserh.!B10="","",Einkommenserh.!B10)</f>
        <v/>
      </c>
      <c r="G17" s="100" t="str">
        <f>IF(Einkommenserh.!D10="","",Einkommenserh.!D10)</f>
        <v/>
      </c>
      <c r="H17" s="100" t="str">
        <f>IF(Einkommenserh.!F10="","",Einkommenserh.!F10)</f>
        <v/>
      </c>
      <c r="I17" s="101">
        <f>COUNT(B17:H17)</f>
        <v>1</v>
      </c>
    </row>
    <row r="18" spans="1:9" ht="15.75" thickBot="1" x14ac:dyDescent="0.3">
      <c r="A18" s="64" t="s">
        <v>32</v>
      </c>
      <c r="B18" s="65">
        <f>INDEX(Kindergeld,MATCH(B17,Alter))</f>
        <v>138.4</v>
      </c>
      <c r="C18" s="65" t="str">
        <f t="shared" ref="C18:H18" si="0">IF(C17="","",INDEX(Kindergeld,MATCH(C17,Alter)))</f>
        <v/>
      </c>
      <c r="D18" s="65" t="str">
        <f t="shared" si="0"/>
        <v/>
      </c>
      <c r="E18" s="65" t="str">
        <f t="shared" si="0"/>
        <v/>
      </c>
      <c r="F18" s="65" t="str">
        <f t="shared" si="0"/>
        <v/>
      </c>
      <c r="G18" s="65" t="str">
        <f t="shared" si="0"/>
        <v/>
      </c>
      <c r="H18" s="65" t="str">
        <f t="shared" si="0"/>
        <v/>
      </c>
      <c r="I18" s="66">
        <f>SUM(B18:H18)</f>
        <v>138.4</v>
      </c>
    </row>
    <row r="19" spans="1:9" ht="15.75" thickBot="1" x14ac:dyDescent="0.3">
      <c r="A19" s="64" t="s">
        <v>33</v>
      </c>
      <c r="B19" s="65" t="str">
        <f>IF(B17="","",IF(Einkommenserh.!$B$11=0,"",INDEX(Staffelung,MATCH($I$17,Anzahl))))</f>
        <v/>
      </c>
      <c r="C19" s="65" t="str">
        <f>IF(C17="","",IF(Einkommenserh.!$B$11=0,"",INDEX(Staffelung,MATCH($I$17,Anzahl))))</f>
        <v/>
      </c>
      <c r="D19" s="65" t="str">
        <f>IF(D17="","",IF(Einkommenserh.!$B$11=0,"",INDEX(Staffelung,MATCH($I$17,Anzahl))))</f>
        <v/>
      </c>
      <c r="E19" s="65" t="str">
        <f>IF(E17="","",IF(Einkommenserh.!$B$11=0,"",INDEX(Staffelung,MATCH($I$17,Anzahl))))</f>
        <v/>
      </c>
      <c r="F19" s="65" t="str">
        <f>IF(F17="","",IF(Einkommenserh.!$B$11=0,"",INDEX(Staffelung,MATCH($I$17,Anzahl))))</f>
        <v/>
      </c>
      <c r="G19" s="65" t="str">
        <f>IF(G17="","",IF(Einkommenserh.!$B$11=0,"",INDEX(Staffelung,MATCH($I$17,Anzahl))))</f>
        <v/>
      </c>
      <c r="H19" s="65" t="str">
        <f>IF(H17="","",IF(Einkommenserh.!$B$11=0,"",INDEX(Staffelung,MATCH($I$17,Anzahl))))</f>
        <v/>
      </c>
      <c r="I19" s="66">
        <f>SUM(B19:H19)</f>
        <v>0</v>
      </c>
    </row>
    <row r="20" spans="1:9" ht="15.75" thickBot="1" x14ac:dyDescent="0.3">
      <c r="A20" s="64" t="s">
        <v>29</v>
      </c>
      <c r="B20" s="66">
        <f>SUM(B18:B19)</f>
        <v>138.4</v>
      </c>
      <c r="C20" s="66">
        <f t="shared" ref="C20:E20" si="1">SUM(C18:C19)</f>
        <v>0</v>
      </c>
      <c r="D20" s="66">
        <f t="shared" si="1"/>
        <v>0</v>
      </c>
      <c r="E20" s="66">
        <f t="shared" si="1"/>
        <v>0</v>
      </c>
      <c r="F20" s="66">
        <f t="shared" ref="F20:G20" si="2">SUM(F18:F19)</f>
        <v>0</v>
      </c>
      <c r="G20" s="66">
        <f t="shared" si="2"/>
        <v>0</v>
      </c>
      <c r="H20" s="66">
        <f t="shared" ref="H20" si="3">SUM(H18:H19)</f>
        <v>0</v>
      </c>
      <c r="I20" s="67">
        <f>SUM(B20:H20)</f>
        <v>138.4</v>
      </c>
    </row>
    <row r="22" spans="1:9" s="68" customFormat="1" ht="33.75" customHeight="1" x14ac:dyDescent="0.25">
      <c r="A22" s="197" t="s">
        <v>19</v>
      </c>
      <c r="B22" s="197"/>
      <c r="C22" s="197"/>
      <c r="D22" s="197"/>
      <c r="E22" s="197"/>
      <c r="F22" s="197"/>
    </row>
    <row r="23" spans="1:9" x14ac:dyDescent="0.25">
      <c r="A23" s="69" t="s">
        <v>110</v>
      </c>
      <c r="B23" s="69"/>
    </row>
    <row r="24" spans="1:9" x14ac:dyDescent="0.25">
      <c r="A24" s="69" t="s">
        <v>115</v>
      </c>
      <c r="B24" s="69"/>
    </row>
    <row r="25" spans="1:9" x14ac:dyDescent="0.25">
      <c r="A25" s="69" t="s">
        <v>111</v>
      </c>
      <c r="B25" s="69"/>
    </row>
    <row r="26" spans="1:9" x14ac:dyDescent="0.25">
      <c r="A26" s="69" t="s">
        <v>112</v>
      </c>
      <c r="B26" s="69"/>
    </row>
    <row r="27" spans="1:9" x14ac:dyDescent="0.25">
      <c r="A27" s="69" t="s">
        <v>113</v>
      </c>
      <c r="B27" s="69"/>
    </row>
    <row r="28" spans="1:9" x14ac:dyDescent="0.25">
      <c r="A28" s="69" t="s">
        <v>114</v>
      </c>
      <c r="B28" s="69"/>
    </row>
  </sheetData>
  <sheetProtection algorithmName="SHA-512" hashValue="w+pQ2uf3w6Ai0mJrrgqlZVMPTAToGtdlx4TxSyjpWplZF3gi3zQXKr7wYZeHEiRdlrA355iqqYisrVp3mhv/WA==" saltValue="nHvffGdO91zITzMFEz8Z9w==" spinCount="100000" sheet="1" objects="1" scenarios="1" selectLockedCells="1" selectUnlockedCells="1"/>
  <mergeCells count="2">
    <mergeCell ref="A22:F22"/>
    <mergeCell ref="A1:F1"/>
  </mergeCells>
  <printOptions horizontalCentered="1"/>
  <pageMargins left="0.70866141732283472" right="0.70866141732283472" top="0.78740157480314965" bottom="0.78740157480314965"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F29"/>
  <sheetViews>
    <sheetView zoomScaleNormal="100" workbookViewId="0">
      <selection activeCell="D6" sqref="D6"/>
    </sheetView>
  </sheetViews>
  <sheetFormatPr baseColWidth="10" defaultColWidth="11.42578125" defaultRowHeight="15" x14ac:dyDescent="0.25"/>
  <cols>
    <col min="1" max="6" width="14.7109375" style="71" customWidth="1"/>
    <col min="7" max="16384" width="11.42578125" style="71"/>
  </cols>
  <sheetData>
    <row r="1" spans="1:6" ht="15.75" thickBot="1" x14ac:dyDescent="0.3">
      <c r="A1" s="70">
        <v>11</v>
      </c>
      <c r="B1" s="130">
        <v>2020.6420080000003</v>
      </c>
      <c r="C1" s="130">
        <v>2182.2933686400006</v>
      </c>
      <c r="D1" s="130">
        <v>2343.94472928</v>
      </c>
      <c r="E1" s="130">
        <v>2505.5960899200004</v>
      </c>
    </row>
    <row r="2" spans="1:6" ht="15.75" thickBot="1" x14ac:dyDescent="0.3">
      <c r="A2" s="70">
        <v>12</v>
      </c>
      <c r="B2" s="130">
        <v>2486.5837920000004</v>
      </c>
      <c r="C2" s="130">
        <v>2685.5104953600007</v>
      </c>
      <c r="D2" s="130">
        <v>2884.4371987200002</v>
      </c>
      <c r="E2" s="130">
        <v>3083.3639020800006</v>
      </c>
    </row>
    <row r="3" spans="1:6" ht="15.75" thickBot="1" x14ac:dyDescent="0.3">
      <c r="A3" s="70">
        <v>13</v>
      </c>
      <c r="B3" s="130">
        <v>2952.5255760000005</v>
      </c>
      <c r="C3" s="130">
        <v>3188.7276220800009</v>
      </c>
      <c r="D3" s="130">
        <v>3424.9296681600003</v>
      </c>
      <c r="E3" s="130">
        <v>3661.1317142400007</v>
      </c>
    </row>
    <row r="4" spans="1:6" ht="15.75" thickBot="1" x14ac:dyDescent="0.3">
      <c r="A4" s="70">
        <v>14</v>
      </c>
      <c r="B4" s="130">
        <v>3418.4673600000006</v>
      </c>
      <c r="C4" s="130">
        <v>3691.944748800001</v>
      </c>
      <c r="D4" s="130">
        <v>3965.4221376000005</v>
      </c>
      <c r="E4" s="130">
        <v>4238.8995264000005</v>
      </c>
    </row>
    <row r="5" spans="1:6" ht="15.75" thickBot="1" x14ac:dyDescent="0.3">
      <c r="A5" s="70">
        <v>15</v>
      </c>
      <c r="B5" s="130">
        <f t="shared" ref="B5:E7" si="0">B4+418</f>
        <v>3836.4673600000006</v>
      </c>
      <c r="C5" s="130">
        <f t="shared" si="0"/>
        <v>4109.9447488000005</v>
      </c>
      <c r="D5" s="130">
        <f t="shared" si="0"/>
        <v>4383.4221376000005</v>
      </c>
      <c r="E5" s="130">
        <f t="shared" si="0"/>
        <v>4656.8995264000005</v>
      </c>
    </row>
    <row r="6" spans="1:6" ht="15.75" thickBot="1" x14ac:dyDescent="0.3">
      <c r="A6" s="70">
        <v>16</v>
      </c>
      <c r="B6" s="130">
        <f t="shared" si="0"/>
        <v>4254.4673600000006</v>
      </c>
      <c r="C6" s="130">
        <f t="shared" si="0"/>
        <v>4527.9447488000005</v>
      </c>
      <c r="D6" s="130">
        <f t="shared" si="0"/>
        <v>4801.4221376000005</v>
      </c>
      <c r="E6" s="130">
        <f t="shared" si="0"/>
        <v>5074.8995264000005</v>
      </c>
    </row>
    <row r="7" spans="1:6" ht="15.75" thickBot="1" x14ac:dyDescent="0.3">
      <c r="A7" s="70">
        <v>17</v>
      </c>
      <c r="B7" s="130">
        <f t="shared" si="0"/>
        <v>4672.4673600000006</v>
      </c>
      <c r="C7" s="130">
        <f t="shared" si="0"/>
        <v>4945.9447488000005</v>
      </c>
      <c r="D7" s="130">
        <f t="shared" si="0"/>
        <v>5219.4221376000005</v>
      </c>
      <c r="E7" s="130">
        <f t="shared" si="0"/>
        <v>5492.8995264000005</v>
      </c>
    </row>
    <row r="8" spans="1:6" ht="15.75" thickBot="1" x14ac:dyDescent="0.3">
      <c r="A8" s="70">
        <v>21</v>
      </c>
      <c r="B8" s="130">
        <v>2797.9921200000003</v>
      </c>
      <c r="C8" s="130">
        <v>3021.8314896000006</v>
      </c>
      <c r="D8" s="130">
        <v>3245.6708592</v>
      </c>
      <c r="E8" s="130">
        <v>3469.5102288000003</v>
      </c>
    </row>
    <row r="9" spans="1:6" ht="15.75" thickBot="1" x14ac:dyDescent="0.3">
      <c r="A9" s="70">
        <v>22</v>
      </c>
      <c r="B9" s="130">
        <v>3263.9339040000004</v>
      </c>
      <c r="C9" s="130">
        <v>3525.0486163200007</v>
      </c>
      <c r="D9" s="130">
        <v>3786.1633286400001</v>
      </c>
      <c r="E9" s="130">
        <v>4047.2780409600005</v>
      </c>
    </row>
    <row r="10" spans="1:6" ht="15.75" thickBot="1" x14ac:dyDescent="0.3">
      <c r="A10" s="70">
        <v>23</v>
      </c>
      <c r="B10" s="130">
        <v>3731.0463960000006</v>
      </c>
      <c r="C10" s="130">
        <v>4029.530107680001</v>
      </c>
      <c r="D10" s="130">
        <v>4328.0138193600005</v>
      </c>
      <c r="E10" s="130">
        <v>4626.4975310400005</v>
      </c>
    </row>
    <row r="11" spans="1:6" ht="15.75" thickBot="1" x14ac:dyDescent="0.3">
      <c r="A11" s="70">
        <v>24</v>
      </c>
      <c r="B11" s="130">
        <v>4195.8174720000006</v>
      </c>
      <c r="C11" s="130">
        <v>4531.4828697600005</v>
      </c>
      <c r="D11" s="130">
        <v>4867.1482675200004</v>
      </c>
      <c r="E11" s="130">
        <v>5202.8136652800004</v>
      </c>
    </row>
    <row r="12" spans="1:6" ht="15.75" thickBot="1" x14ac:dyDescent="0.3">
      <c r="A12" s="70">
        <v>25</v>
      </c>
      <c r="B12" s="130">
        <f t="shared" ref="B12:E14" si="1">B11+418</f>
        <v>4613.8174720000006</v>
      </c>
      <c r="C12" s="130">
        <f t="shared" si="1"/>
        <v>4949.4828697600005</v>
      </c>
      <c r="D12" s="130">
        <f t="shared" si="1"/>
        <v>5285.1482675200004</v>
      </c>
      <c r="E12" s="130">
        <f t="shared" si="1"/>
        <v>5620.8136652800004</v>
      </c>
    </row>
    <row r="13" spans="1:6" ht="15.75" thickBot="1" x14ac:dyDescent="0.3">
      <c r="A13" s="70">
        <v>26</v>
      </c>
      <c r="B13" s="130">
        <f t="shared" si="1"/>
        <v>5031.8174720000006</v>
      </c>
      <c r="C13" s="130">
        <f t="shared" si="1"/>
        <v>5367.4828697600005</v>
      </c>
      <c r="D13" s="130">
        <f t="shared" si="1"/>
        <v>5703.1482675200004</v>
      </c>
      <c r="E13" s="130">
        <f t="shared" si="1"/>
        <v>6038.8136652800004</v>
      </c>
    </row>
    <row r="14" spans="1:6" ht="15.75" thickBot="1" x14ac:dyDescent="0.3">
      <c r="A14" s="70">
        <v>27</v>
      </c>
      <c r="B14" s="130">
        <f t="shared" si="1"/>
        <v>5449.8174720000006</v>
      </c>
      <c r="C14" s="130">
        <f t="shared" si="1"/>
        <v>5785.4828697600005</v>
      </c>
      <c r="D14" s="130">
        <f t="shared" si="1"/>
        <v>6121.1482675200004</v>
      </c>
      <c r="E14" s="130">
        <f t="shared" si="1"/>
        <v>6456.8136652800004</v>
      </c>
    </row>
    <row r="15" spans="1:6" ht="30.75" thickBot="1" x14ac:dyDescent="0.3">
      <c r="A15" s="72" t="s">
        <v>34</v>
      </c>
      <c r="B15" s="73" t="s">
        <v>51</v>
      </c>
      <c r="C15" s="74" t="s">
        <v>40</v>
      </c>
      <c r="D15" s="74" t="s">
        <v>41</v>
      </c>
      <c r="E15" s="74" t="s">
        <v>42</v>
      </c>
      <c r="F15" s="74" t="s">
        <v>43</v>
      </c>
    </row>
    <row r="16" spans="1:6" ht="15.75" thickBot="1" x14ac:dyDescent="0.3"/>
    <row r="17" spans="1:6" ht="15.75" thickBot="1" x14ac:dyDescent="0.3">
      <c r="A17" s="75" t="s">
        <v>35</v>
      </c>
      <c r="B17" s="60">
        <f>IF(Einkommenserh.!B7="",1,2)</f>
        <v>1</v>
      </c>
    </row>
    <row r="18" spans="1:6" ht="15.75" thickBot="1" x14ac:dyDescent="0.3">
      <c r="A18" s="75" t="s">
        <v>27</v>
      </c>
      <c r="B18" s="76">
        <f>1+Einkommenserh.!B11</f>
        <v>1</v>
      </c>
    </row>
    <row r="19" spans="1:6" ht="15.75" thickBot="1" x14ac:dyDescent="0.3">
      <c r="A19" s="75" t="s">
        <v>36</v>
      </c>
      <c r="B19" s="76">
        <f>VALUE(B17&amp;B18)</f>
        <v>11</v>
      </c>
      <c r="C19" s="77"/>
    </row>
    <row r="20" spans="1:6" ht="15.75" thickBot="1" x14ac:dyDescent="0.3">
      <c r="A20" s="75" t="s">
        <v>39</v>
      </c>
      <c r="B20" s="76" t="str">
        <f>ADDRESS(MATCH(B19,Personen,0),1,4)</f>
        <v>A1</v>
      </c>
    </row>
    <row r="21" spans="1:6" ht="15.75" thickBot="1" x14ac:dyDescent="0.3">
      <c r="B21" s="78"/>
      <c r="C21" s="78"/>
    </row>
    <row r="22" spans="1:6" ht="15.75" thickBot="1" x14ac:dyDescent="0.3">
      <c r="A22" s="75" t="s">
        <v>37</v>
      </c>
      <c r="B22" s="79">
        <f>Einkommenserh.!B31</f>
        <v>0</v>
      </c>
    </row>
    <row r="23" spans="1:6" ht="15.75" thickBot="1" x14ac:dyDescent="0.3"/>
    <row r="24" spans="1:6" ht="15.75" thickBot="1" x14ac:dyDescent="0.3">
      <c r="A24" s="75" t="s">
        <v>22</v>
      </c>
      <c r="B24" s="73">
        <f ca="1">IF($B$22&lt;=INDIRECT(CHAR(CODE(LEFT($B$20,1))+1)&amp;RIGHT($B$20,LEN($B$20)-1)),1,IF(AND($B$22&gt;INDIRECT(CHAR(CODE(LEFT($B$20,1))+1)&amp;RIGHT($B$20,LEN($B$20)-1)),$B$22&lt;=INDIRECT(CHAR(CODE(LEFT($B$20,1))+2)&amp;RIGHT($B$20,LEN($B$20)-1))),2,IF(AND($B$22&gt;INDIRECT(CHAR(CODE(LEFT($B$20,1))+2)&amp;RIGHT($B$20,LEN($B$20)-1)),$B$22&lt;=INDIRECT(CHAR(CODE(LEFT($B$20,1))+3)&amp;RIGHT($B$20,LEN($B$20)-1))),3,IF(AND($B$22&gt;INDIRECT(CHAR(CODE(LEFT($B$20,1))+3)&amp;RIGHT($B$20,LEN($B$20)-1)),$B$22&lt;=INDIRECT(CHAR(CODE(LEFT($B$20,1))+4)&amp;RIGHT($B$20,LEN($B$20)-1))),4,5))))</f>
        <v>1</v>
      </c>
    </row>
    <row r="25" spans="1:6" ht="15.75" thickBot="1" x14ac:dyDescent="0.3">
      <c r="A25" s="75" t="s">
        <v>38</v>
      </c>
      <c r="B25" s="74" t="str">
        <f ca="1">IF(B24=1,B15,IF(B24=2,C15,IF(B24=3,D15,IF(B24=4,E15,F15))))</f>
        <v>Mindestbeitrag</v>
      </c>
    </row>
    <row r="28" spans="1:6" x14ac:dyDescent="0.25">
      <c r="A28" s="129" t="s">
        <v>78</v>
      </c>
    </row>
    <row r="29" spans="1:6" ht="44.25" customHeight="1" x14ac:dyDescent="0.25">
      <c r="A29" s="199" t="s">
        <v>81</v>
      </c>
      <c r="B29" s="199"/>
      <c r="C29" s="199"/>
      <c r="D29" s="199"/>
      <c r="E29" s="199"/>
      <c r="F29" s="199"/>
    </row>
  </sheetData>
  <sheetProtection algorithmName="SHA-512" hashValue="EWk+PQbhPfq7wG19NUpEhadj+2QMWalIlHY6mX1uj4DyTcnAHcc+ZOtgXY6PSXPC6PYWbVtwLP1QBXne6aE+1Q==" saltValue="Usnf1uL+aPP0tdipTGvJ7Q==" spinCount="100000" sheet="1" objects="1" scenarios="1" selectLockedCells="1" selectUnlockedCells="1"/>
  <mergeCells count="1">
    <mergeCell ref="A29:F29"/>
  </mergeCells>
  <printOptions horizontalCentered="1"/>
  <pageMargins left="0.70866141732283472" right="0.70866141732283472" top="0.78740157480314965" bottom="0.78740157480314965" header="0.31496062992125984" footer="0.31496062992125984"/>
  <pageSetup paperSize="9" scale="9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I47"/>
  <sheetViews>
    <sheetView zoomScale="85" zoomScaleNormal="85" workbookViewId="0">
      <pane ySplit="2" topLeftCell="A3" activePane="bottomLeft" state="frozen"/>
      <selection pane="bottomLeft" activeCell="K27" sqref="K27"/>
    </sheetView>
  </sheetViews>
  <sheetFormatPr baseColWidth="10" defaultColWidth="11.42578125" defaultRowHeight="15" x14ac:dyDescent="0.25"/>
  <cols>
    <col min="1" max="5" width="10.7109375" style="58" customWidth="1"/>
    <col min="6" max="6" width="14.7109375" style="58" bestFit="1" customWidth="1"/>
    <col min="7" max="7" width="14.7109375" style="58" customWidth="1"/>
    <col min="8" max="8" width="23.42578125" style="58" bestFit="1" customWidth="1"/>
    <col min="9" max="16384" width="11.42578125" style="58"/>
  </cols>
  <sheetData>
    <row r="1" spans="1:8" ht="15.75" thickBot="1" x14ac:dyDescent="0.3">
      <c r="A1" s="200"/>
      <c r="B1" s="200"/>
      <c r="C1" s="200"/>
      <c r="D1" s="200"/>
      <c r="E1" s="200"/>
    </row>
    <row r="2" spans="1:8" ht="30.75" thickBot="1" x14ac:dyDescent="0.3">
      <c r="A2" s="80">
        <v>1</v>
      </c>
      <c r="B2" s="80">
        <v>2</v>
      </c>
      <c r="C2" s="80">
        <v>3</v>
      </c>
      <c r="D2" s="80">
        <v>4</v>
      </c>
      <c r="E2" s="80">
        <v>5</v>
      </c>
      <c r="F2" s="81" t="s">
        <v>51</v>
      </c>
      <c r="G2" s="138" t="s">
        <v>94</v>
      </c>
      <c r="H2" s="121" t="s">
        <v>76</v>
      </c>
    </row>
    <row r="3" spans="1:8" ht="15.75" thickBot="1" x14ac:dyDescent="0.3">
      <c r="A3" s="135">
        <v>138.12267</v>
      </c>
      <c r="B3" s="135">
        <v>106.488123</v>
      </c>
      <c r="C3" s="135">
        <v>46.304999999999993</v>
      </c>
      <c r="D3" s="135">
        <v>122</v>
      </c>
      <c r="E3" s="135">
        <v>75</v>
      </c>
      <c r="F3" s="82">
        <v>0</v>
      </c>
      <c r="G3" s="82">
        <v>0</v>
      </c>
      <c r="H3" s="84">
        <v>10</v>
      </c>
    </row>
    <row r="4" spans="1:8" ht="15.75" thickBot="1" x14ac:dyDescent="0.3">
      <c r="A4" s="135">
        <v>151.93493699999999</v>
      </c>
      <c r="B4" s="135">
        <v>117.13693529999999</v>
      </c>
      <c r="C4" s="135">
        <v>46.304999999999993</v>
      </c>
      <c r="D4" s="135">
        <v>136</v>
      </c>
      <c r="E4" s="135">
        <v>88</v>
      </c>
      <c r="F4" s="82">
        <v>0</v>
      </c>
      <c r="G4" s="82">
        <v>0</v>
      </c>
      <c r="H4" s="84">
        <v>11</v>
      </c>
    </row>
    <row r="5" spans="1:8" ht="15.75" thickBot="1" x14ac:dyDescent="0.3">
      <c r="A5" s="135">
        <v>165.74720399999998</v>
      </c>
      <c r="B5" s="135">
        <v>127.78574759999999</v>
      </c>
      <c r="C5" s="135">
        <v>46.304999999999993</v>
      </c>
      <c r="D5" s="135">
        <v>145</v>
      </c>
      <c r="E5" s="135">
        <v>99</v>
      </c>
      <c r="F5" s="82">
        <v>0</v>
      </c>
      <c r="G5" s="82">
        <v>0</v>
      </c>
      <c r="H5" s="84">
        <v>12</v>
      </c>
    </row>
    <row r="6" spans="1:8" ht="15.75" thickBot="1" x14ac:dyDescent="0.3">
      <c r="A6" s="135">
        <v>179.559471</v>
      </c>
      <c r="B6" s="135">
        <v>138.43455990000001</v>
      </c>
      <c r="C6" s="135">
        <v>46.304999999999993</v>
      </c>
      <c r="D6" s="135">
        <v>154</v>
      </c>
      <c r="E6" s="135">
        <v>108</v>
      </c>
      <c r="F6" s="82">
        <v>0</v>
      </c>
      <c r="G6" s="82">
        <v>0</v>
      </c>
      <c r="H6" s="84">
        <v>13</v>
      </c>
    </row>
    <row r="7" spans="1:8" ht="15.75" thickBot="1" x14ac:dyDescent="0.3">
      <c r="A7" s="135">
        <v>193.37173799999997</v>
      </c>
      <c r="B7" s="135">
        <v>149.08337220000001</v>
      </c>
      <c r="C7" s="135">
        <v>46.304999999999993</v>
      </c>
      <c r="D7" s="135">
        <v>162</v>
      </c>
      <c r="E7" s="135">
        <v>115</v>
      </c>
      <c r="F7" s="82">
        <v>0</v>
      </c>
      <c r="G7" s="82">
        <v>0</v>
      </c>
      <c r="H7" s="84">
        <v>14</v>
      </c>
    </row>
    <row r="8" spans="1:8" ht="15.75" thickBot="1" x14ac:dyDescent="0.3">
      <c r="A8" s="135">
        <v>207.18400499999998</v>
      </c>
      <c r="B8" s="135">
        <v>159.73218449999999</v>
      </c>
      <c r="C8" s="135">
        <v>46.304999999999993</v>
      </c>
      <c r="D8" s="135">
        <v>170</v>
      </c>
      <c r="E8" s="135">
        <v>123</v>
      </c>
      <c r="F8" s="82">
        <v>0</v>
      </c>
      <c r="G8" s="82">
        <v>0</v>
      </c>
      <c r="H8" s="83">
        <v>15</v>
      </c>
    </row>
    <row r="9" spans="1:8" ht="15.75" thickBot="1" x14ac:dyDescent="0.3">
      <c r="A9" s="135">
        <v>220.99627199999998</v>
      </c>
      <c r="B9" s="135">
        <v>170.38099679999999</v>
      </c>
      <c r="C9" s="135">
        <v>46.304999999999993</v>
      </c>
      <c r="D9" s="135">
        <v>177</v>
      </c>
      <c r="E9" s="135">
        <v>131</v>
      </c>
      <c r="F9" s="82">
        <v>0</v>
      </c>
      <c r="G9" s="82">
        <v>0</v>
      </c>
      <c r="H9" s="84">
        <v>16</v>
      </c>
    </row>
    <row r="10" spans="1:8" ht="15.75" thickBot="1" x14ac:dyDescent="0.3">
      <c r="A10" s="135">
        <v>234.808539</v>
      </c>
      <c r="B10" s="135">
        <v>181.02980909999999</v>
      </c>
      <c r="C10" s="135">
        <v>46.304999999999993</v>
      </c>
      <c r="D10" s="135">
        <v>189</v>
      </c>
      <c r="E10" s="135">
        <v>143</v>
      </c>
      <c r="F10" s="82">
        <v>0</v>
      </c>
      <c r="G10" s="82">
        <v>0</v>
      </c>
      <c r="H10" s="84">
        <v>17</v>
      </c>
    </row>
    <row r="11" spans="1:8" ht="15.75" thickBot="1" x14ac:dyDescent="0.3">
      <c r="A11" s="135">
        <v>248.62080599999999</v>
      </c>
      <c r="B11" s="135">
        <v>191.67862139999997</v>
      </c>
      <c r="C11" s="135">
        <v>46.304999999999993</v>
      </c>
      <c r="D11" s="135">
        <v>197</v>
      </c>
      <c r="E11" s="135">
        <v>150</v>
      </c>
      <c r="F11" s="82">
        <v>0</v>
      </c>
      <c r="G11" s="82">
        <v>0</v>
      </c>
      <c r="H11" s="84">
        <v>18</v>
      </c>
    </row>
    <row r="12" spans="1:8" ht="15.75" thickBot="1" x14ac:dyDescent="0.3">
      <c r="A12" s="135">
        <v>262.43307299999998</v>
      </c>
      <c r="B12" s="135">
        <v>202.3274337</v>
      </c>
      <c r="C12" s="135">
        <v>46.304999999999993</v>
      </c>
      <c r="D12" s="135">
        <v>204</v>
      </c>
      <c r="E12" s="135">
        <v>157</v>
      </c>
      <c r="F12" s="82">
        <v>0</v>
      </c>
      <c r="G12" s="82">
        <v>0</v>
      </c>
      <c r="H12" s="84">
        <v>19</v>
      </c>
    </row>
    <row r="13" spans="1:8" ht="15.75" thickBot="1" x14ac:dyDescent="0.3">
      <c r="A13" s="135">
        <v>276.24534</v>
      </c>
      <c r="B13" s="135">
        <v>212.976246</v>
      </c>
      <c r="C13" s="135">
        <v>46.304999999999993</v>
      </c>
      <c r="D13" s="135">
        <v>216</v>
      </c>
      <c r="E13" s="135">
        <v>170</v>
      </c>
      <c r="F13" s="82">
        <v>0</v>
      </c>
      <c r="G13" s="82">
        <v>0</v>
      </c>
      <c r="H13" s="84">
        <v>20</v>
      </c>
    </row>
    <row r="14" spans="1:8" ht="15.75" thickBot="1" x14ac:dyDescent="0.3">
      <c r="A14" s="136">
        <v>290.05760699999996</v>
      </c>
      <c r="B14" s="136">
        <v>223.62505829999998</v>
      </c>
      <c r="C14" s="135">
        <v>46.304999999999993</v>
      </c>
      <c r="D14" s="135">
        <v>225</v>
      </c>
      <c r="E14" s="135">
        <v>179</v>
      </c>
      <c r="F14" s="82">
        <v>0</v>
      </c>
      <c r="G14" s="82">
        <v>0</v>
      </c>
      <c r="H14" s="84">
        <v>21</v>
      </c>
    </row>
    <row r="15" spans="1:8" ht="15.75" thickBot="1" x14ac:dyDescent="0.3">
      <c r="A15" s="136">
        <v>303.86987399999998</v>
      </c>
      <c r="B15" s="136">
        <v>234.27387059999998</v>
      </c>
      <c r="C15" s="135">
        <v>46.304999999999993</v>
      </c>
      <c r="D15" s="135">
        <v>232</v>
      </c>
      <c r="E15" s="135">
        <v>185</v>
      </c>
      <c r="F15" s="82">
        <v>0</v>
      </c>
      <c r="G15" s="82">
        <v>0</v>
      </c>
      <c r="H15" s="84">
        <v>22</v>
      </c>
    </row>
    <row r="16" spans="1:8" ht="15.75" thickBot="1" x14ac:dyDescent="0.3">
      <c r="A16" s="136">
        <v>317.682141</v>
      </c>
      <c r="B16" s="136">
        <v>244.92268290000001</v>
      </c>
      <c r="C16" s="135">
        <v>46.304999999999993</v>
      </c>
      <c r="D16" s="135">
        <v>239</v>
      </c>
      <c r="E16" s="135">
        <v>191</v>
      </c>
      <c r="F16" s="82">
        <v>0</v>
      </c>
      <c r="G16" s="82">
        <v>0</v>
      </c>
      <c r="H16" s="84">
        <v>23</v>
      </c>
    </row>
    <row r="17" spans="1:8" ht="15.75" thickBot="1" x14ac:dyDescent="0.3">
      <c r="A17" s="136">
        <v>331.49440799999996</v>
      </c>
      <c r="B17" s="136">
        <v>255.57149519999999</v>
      </c>
      <c r="C17" s="135">
        <v>46.304999999999993</v>
      </c>
      <c r="D17" s="135">
        <v>244</v>
      </c>
      <c r="E17" s="135">
        <v>198</v>
      </c>
      <c r="F17" s="82">
        <v>0</v>
      </c>
      <c r="G17" s="82">
        <v>0</v>
      </c>
      <c r="H17" s="84">
        <v>24</v>
      </c>
    </row>
    <row r="18" spans="1:8" ht="15.75" thickBot="1" x14ac:dyDescent="0.3">
      <c r="A18" s="136">
        <v>345.30667499999993</v>
      </c>
      <c r="B18" s="136">
        <v>266.22030749999999</v>
      </c>
      <c r="C18" s="135">
        <v>46.304999999999993</v>
      </c>
      <c r="D18" s="135">
        <v>250</v>
      </c>
      <c r="E18" s="135">
        <v>203</v>
      </c>
      <c r="F18" s="82">
        <v>0</v>
      </c>
      <c r="G18" s="82">
        <v>0</v>
      </c>
      <c r="H18" s="83">
        <v>25</v>
      </c>
    </row>
    <row r="19" spans="1:8" ht="15.75" thickBot="1" x14ac:dyDescent="0.3">
      <c r="A19" s="136">
        <v>357.3812696999999</v>
      </c>
      <c r="B19" s="136">
        <v>276.24534</v>
      </c>
      <c r="C19" s="136">
        <v>62</v>
      </c>
      <c r="D19" s="136">
        <v>267</v>
      </c>
      <c r="E19" s="136">
        <v>219</v>
      </c>
      <c r="F19" s="82">
        <v>1</v>
      </c>
      <c r="G19" s="82">
        <v>1</v>
      </c>
      <c r="H19" s="84">
        <v>26</v>
      </c>
    </row>
    <row r="20" spans="1:8" ht="15.75" thickBot="1" x14ac:dyDescent="0.3">
      <c r="A20" s="136">
        <v>369.45586439999988</v>
      </c>
      <c r="B20" s="136">
        <v>286.27037250000001</v>
      </c>
      <c r="C20" s="136">
        <v>73</v>
      </c>
      <c r="D20" s="136">
        <v>276</v>
      </c>
      <c r="E20" s="136">
        <v>229</v>
      </c>
      <c r="F20" s="82">
        <v>2</v>
      </c>
      <c r="G20" s="82">
        <v>2</v>
      </c>
      <c r="H20" s="84">
        <v>27</v>
      </c>
    </row>
    <row r="21" spans="1:8" ht="15.75" thickBot="1" x14ac:dyDescent="0.3">
      <c r="A21" s="136">
        <v>381.53045909999986</v>
      </c>
      <c r="B21" s="136">
        <v>296.29540500000002</v>
      </c>
      <c r="C21" s="136">
        <v>83</v>
      </c>
      <c r="D21" s="136">
        <v>286</v>
      </c>
      <c r="E21" s="136">
        <v>240</v>
      </c>
      <c r="F21" s="82">
        <v>3</v>
      </c>
      <c r="G21" s="82">
        <v>3</v>
      </c>
      <c r="H21" s="84">
        <v>28</v>
      </c>
    </row>
    <row r="22" spans="1:8" ht="15.75" thickBot="1" x14ac:dyDescent="0.3">
      <c r="A22" s="136">
        <v>393.60505379999984</v>
      </c>
      <c r="B22" s="136">
        <v>306.32043750000003</v>
      </c>
      <c r="C22" s="136">
        <v>94</v>
      </c>
      <c r="D22" s="136">
        <v>296</v>
      </c>
      <c r="E22" s="136">
        <v>250</v>
      </c>
      <c r="F22" s="82">
        <v>4</v>
      </c>
      <c r="G22" s="82">
        <v>4</v>
      </c>
      <c r="H22" s="84">
        <v>29</v>
      </c>
    </row>
    <row r="23" spans="1:8" ht="15.75" thickBot="1" x14ac:dyDescent="0.3">
      <c r="A23" s="136">
        <v>405.67964849999981</v>
      </c>
      <c r="B23" s="136">
        <v>316.34547000000003</v>
      </c>
      <c r="C23" s="136">
        <v>103</v>
      </c>
      <c r="D23" s="136">
        <v>307</v>
      </c>
      <c r="E23" s="136">
        <v>259</v>
      </c>
      <c r="F23" s="82">
        <v>5</v>
      </c>
      <c r="G23" s="82">
        <v>5</v>
      </c>
      <c r="H23" s="84">
        <v>30</v>
      </c>
    </row>
    <row r="24" spans="1:8" ht="15.75" thickBot="1" x14ac:dyDescent="0.3">
      <c r="A24" s="136">
        <v>417.75424319999979</v>
      </c>
      <c r="B24" s="136">
        <v>326.37050250000004</v>
      </c>
      <c r="C24" s="136">
        <v>113</v>
      </c>
      <c r="D24" s="136">
        <v>316</v>
      </c>
      <c r="E24" s="136">
        <v>270</v>
      </c>
      <c r="F24" s="82">
        <v>6</v>
      </c>
      <c r="G24" s="82">
        <v>6</v>
      </c>
      <c r="H24" s="84">
        <v>31</v>
      </c>
    </row>
    <row r="25" spans="1:8" ht="15.75" thickBot="1" x14ac:dyDescent="0.3">
      <c r="A25" s="136">
        <v>429.82883789999977</v>
      </c>
      <c r="B25" s="136">
        <v>336.39553500000005</v>
      </c>
      <c r="C25" s="136">
        <v>123</v>
      </c>
      <c r="D25" s="136">
        <v>326</v>
      </c>
      <c r="E25" s="136">
        <v>280</v>
      </c>
      <c r="F25" s="82">
        <v>7</v>
      </c>
      <c r="G25" s="82">
        <v>7</v>
      </c>
      <c r="H25" s="84">
        <v>32</v>
      </c>
    </row>
    <row r="26" spans="1:8" ht="15.75" thickBot="1" x14ac:dyDescent="0.3">
      <c r="A26" s="136">
        <v>441.90343259999975</v>
      </c>
      <c r="B26" s="136">
        <v>346.42056750000006</v>
      </c>
      <c r="C26" s="136">
        <v>134</v>
      </c>
      <c r="D26" s="136">
        <v>336</v>
      </c>
      <c r="E26" s="136">
        <v>289</v>
      </c>
      <c r="F26" s="82">
        <v>8</v>
      </c>
      <c r="G26" s="82">
        <v>8</v>
      </c>
      <c r="H26" s="84">
        <v>33</v>
      </c>
    </row>
    <row r="27" spans="1:8" ht="15.75" thickBot="1" x14ac:dyDescent="0.3">
      <c r="A27" s="136">
        <v>453.97802729999972</v>
      </c>
      <c r="B27" s="136">
        <v>356.44560000000007</v>
      </c>
      <c r="C27" s="136">
        <v>143</v>
      </c>
      <c r="D27" s="136">
        <v>346</v>
      </c>
      <c r="E27" s="136">
        <v>299</v>
      </c>
      <c r="F27" s="82">
        <v>9</v>
      </c>
      <c r="G27" s="82">
        <v>9</v>
      </c>
      <c r="H27" s="84">
        <v>34</v>
      </c>
    </row>
    <row r="28" spans="1:8" ht="15.75" thickBot="1" x14ac:dyDescent="0.3">
      <c r="A28" s="136">
        <v>466.0526219999997</v>
      </c>
      <c r="B28" s="136">
        <v>366.47063250000008</v>
      </c>
      <c r="C28" s="136">
        <v>153</v>
      </c>
      <c r="D28" s="136">
        <v>356</v>
      </c>
      <c r="E28" s="136">
        <v>310</v>
      </c>
      <c r="F28" s="82">
        <v>10</v>
      </c>
      <c r="G28" s="82">
        <v>10</v>
      </c>
      <c r="H28" s="83">
        <v>35</v>
      </c>
    </row>
    <row r="29" spans="1:8" ht="15.75" thickBot="1" x14ac:dyDescent="0.3">
      <c r="A29" s="136">
        <v>478.12721669999968</v>
      </c>
      <c r="B29" s="136">
        <v>376.49566500000009</v>
      </c>
      <c r="C29" s="136">
        <v>165</v>
      </c>
      <c r="D29" s="136">
        <v>366</v>
      </c>
      <c r="E29" s="136">
        <v>319</v>
      </c>
      <c r="F29" s="82">
        <v>11</v>
      </c>
      <c r="G29" s="82">
        <v>11</v>
      </c>
      <c r="H29" s="84">
        <v>36</v>
      </c>
    </row>
    <row r="30" spans="1:8" ht="15.75" thickBot="1" x14ac:dyDescent="0.3">
      <c r="A30" s="136">
        <v>490.20181139999966</v>
      </c>
      <c r="B30" s="136">
        <v>386.5206975000001</v>
      </c>
      <c r="C30" s="136">
        <v>173</v>
      </c>
      <c r="D30" s="136">
        <v>376</v>
      </c>
      <c r="E30" s="136">
        <v>329</v>
      </c>
      <c r="F30" s="82">
        <v>12</v>
      </c>
      <c r="G30" s="82">
        <v>12</v>
      </c>
      <c r="H30" s="84">
        <v>37</v>
      </c>
    </row>
    <row r="31" spans="1:8" ht="15.75" thickBot="1" x14ac:dyDescent="0.3">
      <c r="A31" s="136">
        <v>502.27640609999963</v>
      </c>
      <c r="B31" s="136">
        <v>396.54573000000011</v>
      </c>
      <c r="C31" s="136">
        <v>183</v>
      </c>
      <c r="D31" s="136">
        <v>386</v>
      </c>
      <c r="E31" s="136">
        <v>340</v>
      </c>
      <c r="F31" s="82">
        <v>13</v>
      </c>
      <c r="G31" s="82">
        <v>13</v>
      </c>
      <c r="H31" s="84">
        <v>38</v>
      </c>
    </row>
    <row r="32" spans="1:8" ht="15.75" thickBot="1" x14ac:dyDescent="0.3">
      <c r="A32" s="136">
        <v>514.35100079999961</v>
      </c>
      <c r="B32" s="136">
        <v>406.57076250000011</v>
      </c>
      <c r="C32" s="136">
        <v>194</v>
      </c>
      <c r="D32" s="136">
        <v>396</v>
      </c>
      <c r="E32" s="136">
        <v>350</v>
      </c>
      <c r="F32" s="82">
        <v>14</v>
      </c>
      <c r="G32" s="82">
        <v>14</v>
      </c>
      <c r="H32" s="84">
        <v>39</v>
      </c>
    </row>
    <row r="33" spans="1:9" ht="15.75" thickBot="1" x14ac:dyDescent="0.3">
      <c r="A33" s="136">
        <v>526.42559549999964</v>
      </c>
      <c r="B33" s="136">
        <v>416.59579500000012</v>
      </c>
      <c r="C33" s="136">
        <v>204</v>
      </c>
      <c r="D33" s="136">
        <v>406</v>
      </c>
      <c r="E33" s="136">
        <v>359</v>
      </c>
      <c r="F33" s="82">
        <v>15</v>
      </c>
      <c r="G33" s="82">
        <v>15</v>
      </c>
      <c r="H33" s="84">
        <v>40</v>
      </c>
    </row>
    <row r="34" spans="1:9" ht="15.75" thickBot="1" x14ac:dyDescent="0.3">
      <c r="A34" s="136">
        <v>538.50019019999968</v>
      </c>
      <c r="B34" s="136">
        <v>426.62082750000013</v>
      </c>
      <c r="C34" s="136">
        <v>213</v>
      </c>
      <c r="D34" s="136">
        <v>416</v>
      </c>
      <c r="E34" s="136">
        <v>369</v>
      </c>
      <c r="F34" s="82">
        <v>16</v>
      </c>
      <c r="G34" s="82">
        <v>16</v>
      </c>
      <c r="H34" s="84">
        <v>41</v>
      </c>
    </row>
    <row r="35" spans="1:9" ht="15.75" thickBot="1" x14ac:dyDescent="0.3">
      <c r="A35" s="136">
        <v>550.57478489999971</v>
      </c>
      <c r="B35" s="136">
        <v>436.64586000000014</v>
      </c>
      <c r="C35" s="136">
        <v>224</v>
      </c>
      <c r="D35" s="136">
        <v>427</v>
      </c>
      <c r="E35" s="136">
        <v>381</v>
      </c>
      <c r="F35" s="82">
        <v>17</v>
      </c>
      <c r="G35" s="82">
        <v>17</v>
      </c>
      <c r="H35" s="84">
        <v>42</v>
      </c>
    </row>
    <row r="36" spans="1:9" ht="15.75" thickBot="1" x14ac:dyDescent="0.3">
      <c r="A36" s="136">
        <v>562.64937959999975</v>
      </c>
      <c r="B36" s="136">
        <v>446.67089250000015</v>
      </c>
      <c r="C36" s="136">
        <v>234</v>
      </c>
      <c r="D36" s="136">
        <v>437</v>
      </c>
      <c r="E36" s="136">
        <v>390</v>
      </c>
      <c r="F36" s="82">
        <v>18</v>
      </c>
      <c r="G36" s="82">
        <v>18</v>
      </c>
      <c r="H36" s="84">
        <v>43</v>
      </c>
    </row>
    <row r="37" spans="1:9" ht="15.75" thickBot="1" x14ac:dyDescent="0.3">
      <c r="A37" s="136">
        <v>574.72397429999978</v>
      </c>
      <c r="B37" s="136">
        <v>456.69592500000016</v>
      </c>
      <c r="C37" s="136">
        <v>243</v>
      </c>
      <c r="D37" s="136">
        <v>447</v>
      </c>
      <c r="E37" s="136">
        <v>400</v>
      </c>
      <c r="F37" s="82">
        <v>19</v>
      </c>
      <c r="G37" s="82">
        <v>19</v>
      </c>
      <c r="H37" s="84">
        <v>44</v>
      </c>
    </row>
    <row r="38" spans="1:9" ht="15.75" thickBot="1" x14ac:dyDescent="0.3">
      <c r="A38" s="136">
        <v>586.79856899999982</v>
      </c>
      <c r="B38" s="136">
        <v>466.72095750000017</v>
      </c>
      <c r="C38" s="136">
        <v>253</v>
      </c>
      <c r="D38" s="136">
        <v>457</v>
      </c>
      <c r="E38" s="136">
        <v>411</v>
      </c>
      <c r="F38" s="82">
        <v>20</v>
      </c>
      <c r="G38" s="82">
        <v>20</v>
      </c>
      <c r="H38" s="83">
        <v>45</v>
      </c>
    </row>
    <row r="39" spans="1:9" ht="15.75" thickBot="1" x14ac:dyDescent="0.3"/>
    <row r="40" spans="1:9" ht="15.75" thickBot="1" x14ac:dyDescent="0.3">
      <c r="A40" s="60">
        <f>IF(Einkommenserh.!B85=0,1,Einkommenserh.!B85)</f>
        <v>1</v>
      </c>
      <c r="B40" s="85" t="s">
        <v>47</v>
      </c>
      <c r="C40" s="86"/>
      <c r="D40" s="86"/>
      <c r="E40" s="86"/>
      <c r="F40" s="87"/>
      <c r="G40" s="87"/>
      <c r="H40" s="88"/>
      <c r="I40" s="89"/>
    </row>
    <row r="41" spans="1:9" ht="15.75" thickBot="1" x14ac:dyDescent="0.3">
      <c r="A41" s="60">
        <f>Einkommenserh.!B87</f>
        <v>0</v>
      </c>
      <c r="B41" s="85" t="s">
        <v>48</v>
      </c>
      <c r="C41" s="86"/>
      <c r="D41" s="86"/>
      <c r="E41" s="86"/>
      <c r="F41" s="87"/>
      <c r="G41" s="87"/>
      <c r="H41" s="88"/>
    </row>
    <row r="42" spans="1:9" ht="15.75" thickBot="1" x14ac:dyDescent="0.3">
      <c r="A42" s="60" t="e">
        <f ca="1">ROUND(LOOKUP(ROUNDUP(A41,0),H3:H38,INDIRECT(LEFT(ADDRESS(1,A40,4),1)&amp;TEXT(VALUE(RIGHT(ADDRESS(1,A40,4),1)+2),"#")&amp;":"&amp;LEFT(ADDRESS(1,A40,4),1)&amp;TEXT(VALUE(RIGHT(ADDRESS(1,A40,4),1)+37),"#"))),0)</f>
        <v>#N/A</v>
      </c>
      <c r="B42" s="85" t="s">
        <v>55</v>
      </c>
      <c r="C42" s="86"/>
      <c r="D42" s="86"/>
      <c r="E42" s="86"/>
      <c r="F42" s="87"/>
      <c r="G42" s="87"/>
      <c r="H42" s="88"/>
    </row>
    <row r="45" spans="1:9" x14ac:dyDescent="0.25">
      <c r="A45" s="89"/>
    </row>
    <row r="47" spans="1:9" x14ac:dyDescent="0.25">
      <c r="A47" s="58" t="str">
        <f>LEFT(ADDRESS(1,A40,4),1)&amp;TEXT(VALUE(RIGHT(ADDRESS(1,A40,4),1)+2),"#")&amp;":"&amp;LEFT(ADDRESS(1,A40,4),1)&amp;TEXT(VALUE(RIGHT(ADDRESS(1,A40,4),1)+37),"#")</f>
        <v>A3:A38</v>
      </c>
    </row>
  </sheetData>
  <sheetProtection selectLockedCells="1"/>
  <mergeCells count="1">
    <mergeCell ref="A1:E1"/>
  </mergeCells>
  <printOptions horizontalCentered="1"/>
  <pageMargins left="0.70866141732283472" right="0.70866141732283472" top="0.78740157480314965" bottom="0.78740157480314965" header="0.31496062992125984" footer="0.31496062992125984"/>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7</vt:i4>
      </vt:variant>
    </vt:vector>
  </HeadingPairs>
  <TitlesOfParts>
    <vt:vector size="11" baseType="lpstr">
      <vt:lpstr>Einkommenserh.</vt:lpstr>
      <vt:lpstr>FB</vt:lpstr>
      <vt:lpstr>SozSt</vt:lpstr>
      <vt:lpstr>TK</vt:lpstr>
      <vt:lpstr>Alter</vt:lpstr>
      <vt:lpstr>Alter_TK</vt:lpstr>
      <vt:lpstr>Anzahl</vt:lpstr>
      <vt:lpstr>Einkommen</vt:lpstr>
      <vt:lpstr>Kindergeld</vt:lpstr>
      <vt:lpstr>Personen</vt:lpstr>
      <vt:lpstr>Staffelung</vt:lpstr>
    </vt:vector>
  </TitlesOfParts>
  <Company>Amt der Vlbg. LReg.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Geppert Bianca</dc:creator>
  <cp:lastModifiedBy>Fleisch, Siri</cp:lastModifiedBy>
  <cp:lastPrinted>2018-06-21T08:08:20Z</cp:lastPrinted>
  <dcterms:created xsi:type="dcterms:W3CDTF">2016-04-05T13:30:09Z</dcterms:created>
  <dcterms:modified xsi:type="dcterms:W3CDTF">2025-03-24T15:44:07Z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1dc431-b24b-4022-9a96-b17a098db66d_Enabled">
    <vt:lpwstr>true</vt:lpwstr>
  </property>
  <property fmtid="{D5CDD505-2E9C-101B-9397-08002B2CF9AE}" pid="3" name="MSIP_Label_6a1dc431-b24b-4022-9a96-b17a098db66d_SetDate">
    <vt:lpwstr>2025-03-24T15:44:07Z</vt:lpwstr>
  </property>
  <property fmtid="{D5CDD505-2E9C-101B-9397-08002B2CF9AE}" pid="4" name="MSIP_Label_6a1dc431-b24b-4022-9a96-b17a098db66d_Method">
    <vt:lpwstr>Privileged</vt:lpwstr>
  </property>
  <property fmtid="{D5CDD505-2E9C-101B-9397-08002B2CF9AE}" pid="5" name="MSIP_Label_6a1dc431-b24b-4022-9a96-b17a098db66d_Name">
    <vt:lpwstr>public (p)</vt:lpwstr>
  </property>
  <property fmtid="{D5CDD505-2E9C-101B-9397-08002B2CF9AE}" pid="6" name="MSIP_Label_6a1dc431-b24b-4022-9a96-b17a098db66d_SiteId">
    <vt:lpwstr>7b9a58c7-089c-49af-a4dd-96c1ffd68fc4</vt:lpwstr>
  </property>
  <property fmtid="{D5CDD505-2E9C-101B-9397-08002B2CF9AE}" pid="7" name="MSIP_Label_6a1dc431-b24b-4022-9a96-b17a098db66d_ActionId">
    <vt:lpwstr>fc2a393b-4a35-4f47-8f62-1e5893617052</vt:lpwstr>
  </property>
  <property fmtid="{D5CDD505-2E9C-101B-9397-08002B2CF9AE}" pid="8" name="MSIP_Label_6a1dc431-b24b-4022-9a96-b17a098db66d_ContentBits">
    <vt:lpwstr>0</vt:lpwstr>
  </property>
  <property fmtid="{D5CDD505-2E9C-101B-9397-08002B2CF9AE}" pid="9" name="MSIP_Label_6a1dc431-b24b-4022-9a96-b17a098db66d_Tag">
    <vt:lpwstr>10, 0, 1, 1</vt:lpwstr>
  </property>
</Properties>
</file>